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915" firstSheet="1" activeTab="7"/>
  </bookViews>
  <sheets>
    <sheet name="60 лет Октября 1 " sheetId="1" r:id="rId1"/>
    <sheet name="60 лет Октября 1-а" sheetId="2" r:id="rId2"/>
    <sheet name="60 лет Октября 1-б" sheetId="3" r:id="rId3"/>
    <sheet name="60 лет Октября 2" sheetId="4" r:id="rId4"/>
    <sheet name="60 лет Октября 2а" sheetId="5" r:id="rId5"/>
    <sheet name="60 лет Октября  3" sheetId="6" r:id="rId6"/>
    <sheet name="60 лет Октября  3а" sheetId="7" r:id="rId7"/>
    <sheet name="60 лет Октября 5" sheetId="8" r:id="rId8"/>
    <sheet name="60 лет Октября  7" sheetId="9" r:id="rId9"/>
    <sheet name="60 лет Октября 7а" sheetId="10" r:id="rId10"/>
    <sheet name="60 лет Октября 8" sheetId="11" r:id="rId11"/>
    <sheet name="60 лет Октября 9" sheetId="12" r:id="rId12"/>
    <sheet name="60 лет Октября 10" sheetId="13" r:id="rId13"/>
    <sheet name="60 лет Октября 11" sheetId="14" r:id="rId14"/>
    <sheet name="60 лет Октября 12" sheetId="15" r:id="rId15"/>
    <sheet name="60 лет Октября 13" sheetId="16" r:id="rId16"/>
    <sheet name="60 лет Октября  14" sheetId="17" r:id="rId17"/>
    <sheet name="60 лет Октября 15" sheetId="18" r:id="rId18"/>
    <sheet name="60 лет Октября  16" sheetId="19" r:id="rId19"/>
  </sheets>
  <definedNames/>
  <calcPr fullCalcOnLoad="1"/>
</workbook>
</file>

<file path=xl/sharedStrings.xml><?xml version="1.0" encoding="utf-8"?>
<sst xmlns="http://schemas.openxmlformats.org/spreadsheetml/2006/main" count="2882" uniqueCount="397">
  <si>
    <t>______________________________________________________________________________</t>
  </si>
  <si>
    <t>_________________С.М. Урядников</t>
  </si>
  <si>
    <t>ОАО "Управляющая компания - служба Заказчика"</t>
  </si>
  <si>
    <t>694550 г.Северо-Курильск Сахалинской обл., ул. Вилкова, д.6, т/ф. (42453) 2-16-71; e-mail: uksz@inbox.ru</t>
  </si>
  <si>
    <t>Генеральный директор ОАО "Ук-сЗ"</t>
  </si>
  <si>
    <t>Общая информация о выполняемых работах по содержанию и текущему ремонту общего имущества в многоквартирном доме</t>
  </si>
  <si>
    <t>Наименование параметра</t>
  </si>
  <si>
    <t>Ед.измерения</t>
  </si>
  <si>
    <t>Информация</t>
  </si>
  <si>
    <t>Дата начала отчетного периода</t>
  </si>
  <si>
    <t>Дата конца отчетного периода</t>
  </si>
  <si>
    <t>Авансовые платежи потребителей на начало периода</t>
  </si>
  <si>
    <t>Переходящие остатки денежных средств на начало периода</t>
  </si>
  <si>
    <t>руб.</t>
  </si>
  <si>
    <t>Задолженность потребителей на начало периода</t>
  </si>
  <si>
    <t>Начислено за услуги (работы) по содержанию и текущему ремонту</t>
  </si>
  <si>
    <t xml:space="preserve">      Начислено за содержание дома</t>
  </si>
  <si>
    <t xml:space="preserve">      Начислено за текущий ремонт дома</t>
  </si>
  <si>
    <t xml:space="preserve">      Начислено за услуги по управлению </t>
  </si>
  <si>
    <t>Получено денежных средств</t>
  </si>
  <si>
    <t xml:space="preserve">      Получено денеж.средств от собственников/нанимателей помещений</t>
  </si>
  <si>
    <t xml:space="preserve">      Получено целев.взносов от собственников/нанимателей помещений</t>
  </si>
  <si>
    <t xml:space="preserve">      Получено субсидий</t>
  </si>
  <si>
    <t xml:space="preserve">      Получено денеж.средств от использования общего имущества</t>
  </si>
  <si>
    <t xml:space="preserve">      Прочие поступления</t>
  </si>
  <si>
    <t>Всего денежных средств с учетом остатков</t>
  </si>
  <si>
    <t>Авансовые платежи потребителей на конец периода</t>
  </si>
  <si>
    <t>Переходящие остатки денежных средств на конец периода</t>
  </si>
  <si>
    <t>Задолженность потребителей на конец периода</t>
  </si>
  <si>
    <t>Наименование услуг и работ</t>
  </si>
  <si>
    <t>Общая площадь (кв.м.)</t>
  </si>
  <si>
    <t>Тариф  за 1 кв.м. (руб.)</t>
  </si>
  <si>
    <t>Начислено за период по тарифу (руб.)</t>
  </si>
  <si>
    <t>Оплачено за период  по тарифу (руб.)</t>
  </si>
  <si>
    <t>Содержание  общего имущества дома</t>
  </si>
  <si>
    <t>1. Обслуживание внутридомового  оборудования, отдельных технических устройств зданий и санитарное содержание многоквартирного дома</t>
  </si>
  <si>
    <t xml:space="preserve">    1.1 Обслуживание  системы отопления и Г.В.С.</t>
  </si>
  <si>
    <t xml:space="preserve">    1.2 Обслуживание  системы Х.В.С. и канализации</t>
  </si>
  <si>
    <t xml:space="preserve">    1.3 Обслуживание  электрооборудования</t>
  </si>
  <si>
    <t xml:space="preserve">    1.4 Содержание придомовой территории</t>
  </si>
  <si>
    <t xml:space="preserve">    1.5 Дератизация и дезинсекция мест общего  пользования и подвалов</t>
  </si>
  <si>
    <t xml:space="preserve">    1.6 Содержание  дымоходов</t>
  </si>
  <si>
    <t>2. Благоустройство территории</t>
  </si>
  <si>
    <t>3. Аварийное обслуживание</t>
  </si>
  <si>
    <t>4. Управление многоквартирным домом</t>
  </si>
  <si>
    <t xml:space="preserve">Текущий ремонт </t>
  </si>
  <si>
    <t>5.   Текущий ремонт конструктивных элементов и инженерного оборудования зданий</t>
  </si>
  <si>
    <t>ИТОГО за содержание и текущий ремонт:</t>
  </si>
  <si>
    <t>Наименование работ</t>
  </si>
  <si>
    <t>Сметная стоимость</t>
  </si>
  <si>
    <t>Итого по смете:</t>
  </si>
  <si>
    <t>Исполнитель: Ж.Ф. Крыгина</t>
  </si>
  <si>
    <t>№ сметы</t>
  </si>
  <si>
    <t>"31"  марта  2018 г.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</si>
  <si>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</si>
  <si>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</si>
  <si>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</si>
  <si>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</si>
  <si>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</si>
  <si>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</si>
  <si>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</si>
  <si>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</si>
  <si>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</si>
  <si>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Переходящие остатки денежных средств на начало периода (с учетом перерасчета)</t>
  </si>
  <si>
    <t>Затрачено на содержание уборщицы</t>
  </si>
  <si>
    <t>35278.74</t>
  </si>
  <si>
    <t>тел. 21644</t>
  </si>
  <si>
    <t>6.1</t>
  </si>
  <si>
    <t>6.2</t>
  </si>
  <si>
    <t>6.3</t>
  </si>
  <si>
    <t>9.1</t>
  </si>
  <si>
    <t>9.2</t>
  </si>
  <si>
    <t>9.3</t>
  </si>
  <si>
    <t>9.4</t>
  </si>
  <si>
    <t>9.5</t>
  </si>
  <si>
    <t>№ строки</t>
  </si>
  <si>
    <t>Смета затрат на выполнение работ по содержанию и текущему ремонту общего имущества дома</t>
  </si>
  <si>
    <t>13</t>
  </si>
  <si>
    <t>14</t>
  </si>
  <si>
    <t>15</t>
  </si>
  <si>
    <t>14.1</t>
  </si>
  <si>
    <t>14.2</t>
  </si>
  <si>
    <t>14.3</t>
  </si>
  <si>
    <t>14.4</t>
  </si>
  <si>
    <t>14.5</t>
  </si>
  <si>
    <t>14.6</t>
  </si>
  <si>
    <t>16</t>
  </si>
  <si>
    <t>17</t>
  </si>
  <si>
    <t>18</t>
  </si>
  <si>
    <t>19</t>
  </si>
  <si>
    <t>Затрачено за услуги (работы) по текущему ремонту*</t>
  </si>
  <si>
    <t>Затрачено за услуги (работы) по содержанию общего имущества дома (обслуживание внутридомового  оборудования, отдельных технических устройств зданий и санитарное содержание МКД, благоустройство территории, аварийное обслуживание, управление МКД)**</t>
  </si>
  <si>
    <t>Переходящие остатки денежных средств на конец периода***</t>
  </si>
  <si>
    <t>ИТОГО за содержание и текущий ремонт:****</t>
  </si>
  <si>
    <t>*</t>
  </si>
  <si>
    <t>**</t>
  </si>
  <si>
    <t>***</t>
  </si>
  <si>
    <t>****</t>
  </si>
  <si>
    <t>Строка 8 = строка 6.1 + строка 6.3</t>
  </si>
  <si>
    <t>Строка 12 = строка 4 - строка 7 - строка 8 + строка 9</t>
  </si>
  <si>
    <t>Строка 19 =  строка 14 + строка 15 + строка 16 + строка 17 + строка 18</t>
  </si>
  <si>
    <t>Ед. измерения</t>
  </si>
  <si>
    <t>10</t>
  </si>
  <si>
    <t>10.1</t>
  </si>
  <si>
    <t>10.2</t>
  </si>
  <si>
    <t>10.3</t>
  </si>
  <si>
    <t>10.4</t>
  </si>
  <si>
    <t>10.5</t>
  </si>
  <si>
    <t>15.1</t>
  </si>
  <si>
    <t>15.2</t>
  </si>
  <si>
    <t>15.3</t>
  </si>
  <si>
    <t>15.4</t>
  </si>
  <si>
    <t>15.5</t>
  </si>
  <si>
    <t>15.6</t>
  </si>
  <si>
    <t>Строка 14 = строка 5 + строка 7 + строка 8 + строка 9 - строка 10</t>
  </si>
  <si>
    <t>Строка 7 = строка 28</t>
  </si>
  <si>
    <t>Строка 13 = строка 5 + строка 7 + строка 8 - строка 9</t>
  </si>
  <si>
    <t>№ стр</t>
  </si>
  <si>
    <t>Задолженность потребителей на конец периода***</t>
  </si>
  <si>
    <t>Итого за содержание и текущий ремонт:****</t>
  </si>
  <si>
    <t>Строка 7 = строка 26</t>
  </si>
  <si>
    <t>Строка 7 = строка 30</t>
  </si>
  <si>
    <t xml:space="preserve">Строка 18 =  строка 14 + строка 15 + строка 16 + строка 17 </t>
  </si>
  <si>
    <t>11</t>
  </si>
  <si>
    <t>12</t>
  </si>
  <si>
    <t xml:space="preserve">Строка 19 =  строка 15 + строка 16 + строка 17 + строка 18 </t>
  </si>
  <si>
    <t>Строка 7 = строка 34</t>
  </si>
  <si>
    <t>Строка 7 = строка 22</t>
  </si>
  <si>
    <t>Строка 7 = строка 27</t>
  </si>
  <si>
    <t>Строка 12 = строка 5 - строка 7 - строка 8 + строка 9</t>
  </si>
  <si>
    <t>Строка 7 = строка 20</t>
  </si>
  <si>
    <t xml:space="preserve">    1.1 Обслуживание  системы отопления</t>
  </si>
  <si>
    <t xml:space="preserve">    1.1 Обслуживание  системы отопления </t>
  </si>
  <si>
    <t xml:space="preserve">    1.1 Обслуживание  системы отопления и ГВС </t>
  </si>
  <si>
    <r>
      <t xml:space="preserve"> Отчет об исполнении управляющей организацией договора управления </t>
    </r>
    <r>
      <rPr>
        <b/>
        <u val="single"/>
        <sz val="12"/>
        <rFont val="Arial Cyr"/>
        <family val="0"/>
      </rPr>
      <t>домом № 1 по ул. 60 лет Октября</t>
    </r>
    <r>
      <rPr>
        <b/>
        <sz val="12"/>
        <rFont val="Arial Cyr"/>
        <family val="0"/>
      </rPr>
      <t xml:space="preserve"> за 2019г.</t>
    </r>
  </si>
  <si>
    <r>
      <t xml:space="preserve"> Отчет об исполнении управляющей организацией договора управления </t>
    </r>
    <r>
      <rPr>
        <b/>
        <u val="single"/>
        <sz val="12"/>
        <rFont val="Arial Cyr"/>
        <family val="0"/>
      </rPr>
      <t>домом № 1а по ул. 60 лет Октября</t>
    </r>
    <r>
      <rPr>
        <b/>
        <sz val="12"/>
        <rFont val="Arial Cyr"/>
        <family val="0"/>
      </rPr>
      <t xml:space="preserve"> за 2019г.</t>
    </r>
  </si>
  <si>
    <r>
      <t xml:space="preserve"> Отчет об исполнении управляющей организацией договора управления </t>
    </r>
    <r>
      <rPr>
        <b/>
        <u val="single"/>
        <sz val="12"/>
        <rFont val="Arial Cyr"/>
        <family val="0"/>
      </rPr>
      <t>домом № 1б по ул. 60 лет Октября</t>
    </r>
    <r>
      <rPr>
        <b/>
        <sz val="12"/>
        <rFont val="Arial Cyr"/>
        <family val="0"/>
      </rPr>
      <t xml:space="preserve"> за 2019г.</t>
    </r>
  </si>
  <si>
    <r>
      <t xml:space="preserve"> Отчет об исполнении управляющей организацией договора управления </t>
    </r>
    <r>
      <rPr>
        <b/>
        <u val="single"/>
        <sz val="12"/>
        <rFont val="Arial Cyr"/>
        <family val="0"/>
      </rPr>
      <t>домом № 2 по ул. 60 лет Октября</t>
    </r>
    <r>
      <rPr>
        <b/>
        <sz val="12"/>
        <rFont val="Arial Cyr"/>
        <family val="0"/>
      </rPr>
      <t xml:space="preserve"> за 2019г.</t>
    </r>
  </si>
  <si>
    <r>
      <t xml:space="preserve"> Отчет об исполнении управляющей организацией договора управления </t>
    </r>
    <r>
      <rPr>
        <b/>
        <u val="single"/>
        <sz val="12"/>
        <rFont val="Arial Cyr"/>
        <family val="0"/>
      </rPr>
      <t>домом № 15  по ул. 60 лет Октября</t>
    </r>
    <r>
      <rPr>
        <b/>
        <sz val="12"/>
        <rFont val="Arial Cyr"/>
        <family val="0"/>
      </rPr>
      <t xml:space="preserve"> за 2019 г.</t>
    </r>
  </si>
  <si>
    <r>
      <t xml:space="preserve"> Отчет об исполнении управляющей организацией договора управления </t>
    </r>
    <r>
      <rPr>
        <b/>
        <u val="single"/>
        <sz val="12"/>
        <rFont val="Arial Cyr"/>
        <family val="0"/>
      </rPr>
      <t>домом № 11  по ул. 60 лет Октября</t>
    </r>
    <r>
      <rPr>
        <b/>
        <sz val="12"/>
        <rFont val="Arial Cyr"/>
        <family val="0"/>
      </rPr>
      <t xml:space="preserve"> за 2019 г.</t>
    </r>
  </si>
  <si>
    <r>
      <t xml:space="preserve"> Отчет об исполнении управляющей организацией договора управления </t>
    </r>
    <r>
      <rPr>
        <b/>
        <u val="single"/>
        <sz val="12"/>
        <rFont val="Arial Cyr"/>
        <family val="0"/>
      </rPr>
      <t>домом № 12  по ул. 60 лет Октября</t>
    </r>
    <r>
      <rPr>
        <b/>
        <sz val="12"/>
        <rFont val="Arial Cyr"/>
        <family val="0"/>
      </rPr>
      <t xml:space="preserve"> за 2019 г.</t>
    </r>
  </si>
  <si>
    <r>
      <t xml:space="preserve"> Отчет об исполнении управляющей организацией договора управления </t>
    </r>
    <r>
      <rPr>
        <b/>
        <u val="single"/>
        <sz val="12"/>
        <rFont val="Arial Cyr"/>
        <family val="0"/>
      </rPr>
      <t>домом № 2а  по ул. 60 лет Октября</t>
    </r>
    <r>
      <rPr>
        <b/>
        <sz val="12"/>
        <rFont val="Arial Cyr"/>
        <family val="0"/>
      </rPr>
      <t xml:space="preserve"> за 2019 г.</t>
    </r>
  </si>
  <si>
    <r>
      <t xml:space="preserve"> Отчет об исполнении управляющей организацией договора управления </t>
    </r>
    <r>
      <rPr>
        <b/>
        <u val="single"/>
        <sz val="12"/>
        <rFont val="Arial Cyr"/>
        <family val="0"/>
      </rPr>
      <t>домом № 3 по ул. 60 лет Октября</t>
    </r>
    <r>
      <rPr>
        <b/>
        <sz val="12"/>
        <rFont val="Arial Cyr"/>
        <family val="0"/>
      </rPr>
      <t xml:space="preserve"> за 2019 г.</t>
    </r>
  </si>
  <si>
    <r>
      <t xml:space="preserve"> Отчет об исполнении управляющей организацией договора управления </t>
    </r>
    <r>
      <rPr>
        <b/>
        <u val="single"/>
        <sz val="12"/>
        <rFont val="Arial Cyr"/>
        <family val="0"/>
      </rPr>
      <t>домом № 3а по ул. 60 лет Октября</t>
    </r>
    <r>
      <rPr>
        <b/>
        <sz val="12"/>
        <rFont val="Arial Cyr"/>
        <family val="0"/>
      </rPr>
      <t xml:space="preserve"> за 2019 г.</t>
    </r>
  </si>
  <si>
    <r>
      <t xml:space="preserve"> Отчет об исполнении управляющей организацией договора управления </t>
    </r>
    <r>
      <rPr>
        <b/>
        <u val="single"/>
        <sz val="12"/>
        <rFont val="Arial Cyr"/>
        <family val="0"/>
      </rPr>
      <t>домом № 5  по ул. 60 лет Октября</t>
    </r>
    <r>
      <rPr>
        <b/>
        <sz val="12"/>
        <rFont val="Arial Cyr"/>
        <family val="0"/>
      </rPr>
      <t xml:space="preserve"> за 2019 г.</t>
    </r>
  </si>
  <si>
    <r>
      <t xml:space="preserve"> Отчет об исполнении управляющей организацией договора управления </t>
    </r>
    <r>
      <rPr>
        <b/>
        <u val="single"/>
        <sz val="12"/>
        <rFont val="Arial Cyr"/>
        <family val="0"/>
      </rPr>
      <t>домом № 7 по ул. 60 лет Октября</t>
    </r>
    <r>
      <rPr>
        <b/>
        <sz val="12"/>
        <rFont val="Arial Cyr"/>
        <family val="0"/>
      </rPr>
      <t xml:space="preserve"> за 2019 г.</t>
    </r>
  </si>
  <si>
    <r>
      <t xml:space="preserve"> Отчет об исполнении управляющей организацией договора управления </t>
    </r>
    <r>
      <rPr>
        <b/>
        <u val="single"/>
        <sz val="12"/>
        <rFont val="Arial Cyr"/>
        <family val="0"/>
      </rPr>
      <t>домом № 7а  по ул. 60 лет Октября</t>
    </r>
    <r>
      <rPr>
        <b/>
        <sz val="12"/>
        <rFont val="Arial Cyr"/>
        <family val="0"/>
      </rPr>
      <t xml:space="preserve"> за 2019 г.</t>
    </r>
  </si>
  <si>
    <r>
      <t xml:space="preserve"> Отчет об исполнении управляющей организацией договора управления </t>
    </r>
    <r>
      <rPr>
        <b/>
        <u val="single"/>
        <sz val="12"/>
        <rFont val="Arial Cyr"/>
        <family val="0"/>
      </rPr>
      <t>домом № 8 по ул. 60 лет Октября</t>
    </r>
    <r>
      <rPr>
        <b/>
        <sz val="12"/>
        <rFont val="Arial Cyr"/>
        <family val="0"/>
      </rPr>
      <t xml:space="preserve"> за 2019 г.</t>
    </r>
  </si>
  <si>
    <r>
      <t xml:space="preserve"> Отчет об исполнении управляющей организацией договора управления </t>
    </r>
    <r>
      <rPr>
        <b/>
        <u val="single"/>
        <sz val="12"/>
        <rFont val="Arial Cyr"/>
        <family val="0"/>
      </rPr>
      <t>домом № 9 по ул. 60 лет Октября</t>
    </r>
    <r>
      <rPr>
        <b/>
        <sz val="12"/>
        <rFont val="Arial Cyr"/>
        <family val="0"/>
      </rPr>
      <t xml:space="preserve"> за 2019 г.</t>
    </r>
  </si>
  <si>
    <r>
      <t xml:space="preserve"> Отчет об исполнении управляющей организацией договора управления </t>
    </r>
    <r>
      <rPr>
        <b/>
        <u val="single"/>
        <sz val="12"/>
        <rFont val="Arial Cyr"/>
        <family val="0"/>
      </rPr>
      <t>домом № 10 по ул. 60 лет Октября</t>
    </r>
    <r>
      <rPr>
        <b/>
        <sz val="12"/>
        <rFont val="Arial Cyr"/>
        <family val="0"/>
      </rPr>
      <t xml:space="preserve"> за 2019 г.</t>
    </r>
  </si>
  <si>
    <r>
      <t xml:space="preserve"> Отчет об исполнении управляющей организацией договора управления </t>
    </r>
    <r>
      <rPr>
        <b/>
        <u val="single"/>
        <sz val="12"/>
        <rFont val="Arial Cyr"/>
        <family val="0"/>
      </rPr>
      <t>домом № 13  по ул. 60 лет Октября</t>
    </r>
    <r>
      <rPr>
        <b/>
        <sz val="12"/>
        <rFont val="Arial Cyr"/>
        <family val="0"/>
      </rPr>
      <t xml:space="preserve"> за 2019 г.</t>
    </r>
  </si>
  <si>
    <r>
      <t xml:space="preserve"> Отчет об исполнении управляющей организацией договора управления </t>
    </r>
    <r>
      <rPr>
        <b/>
        <u val="single"/>
        <sz val="12"/>
        <rFont val="Arial Cyr"/>
        <family val="0"/>
      </rPr>
      <t>домом № 14 по ул. 60 лет Октября</t>
    </r>
    <r>
      <rPr>
        <b/>
        <sz val="12"/>
        <rFont val="Arial Cyr"/>
        <family val="0"/>
      </rPr>
      <t xml:space="preserve"> за 2019 г.</t>
    </r>
  </si>
  <si>
    <r>
      <t xml:space="preserve"> Отчет об исполнении управляющей организацией договора управления </t>
    </r>
    <r>
      <rPr>
        <b/>
        <u val="single"/>
        <sz val="12"/>
        <rFont val="Arial Cyr"/>
        <family val="0"/>
      </rPr>
      <t>домом № 16 по ул. 60 лет Октября</t>
    </r>
    <r>
      <rPr>
        <b/>
        <sz val="12"/>
        <rFont val="Arial Cyr"/>
        <family val="0"/>
      </rPr>
      <t xml:space="preserve"> за 2019 г.</t>
    </r>
  </si>
  <si>
    <t>Период с 01.01.2019 по 17.04.2019</t>
  </si>
  <si>
    <t>Период с 18.04.2019 по 31.12.2019</t>
  </si>
  <si>
    <t>Работы  проведенные в 2019 г. по строке "Текущий ремонт" по смете</t>
  </si>
  <si>
    <t xml:space="preserve">ИТОГО: </t>
  </si>
  <si>
    <t xml:space="preserve">    1.6 Дератизация и дезинсекция мест общего  пользования и подвалов</t>
  </si>
  <si>
    <t xml:space="preserve">    1.7 Содержание  дымоходов</t>
  </si>
  <si>
    <t xml:space="preserve">   1.5 Санитарное содержание мест общ. пользования</t>
  </si>
  <si>
    <t xml:space="preserve">ИТОГО начислено: </t>
  </si>
  <si>
    <t>ИТОГО начислено:</t>
  </si>
  <si>
    <t>20</t>
  </si>
  <si>
    <t>1. Услуги по управлению МКД</t>
  </si>
  <si>
    <t>4. Содержание несущих и ненесущих конструкций МКД</t>
  </si>
  <si>
    <t>2. Услуги по санитарному содержанию МКД</t>
  </si>
  <si>
    <t>3. Санитарное содержание придомовой территории МКД</t>
  </si>
  <si>
    <t>5. Содержание  оборудования и систем инженерно-технического обеспечения</t>
  </si>
  <si>
    <t>6. Содержание объектов благоустройства</t>
  </si>
  <si>
    <t>7. Аварийно-диспетчерская служба</t>
  </si>
  <si>
    <t xml:space="preserve">8.   Текущий ремонт </t>
  </si>
  <si>
    <t>21</t>
  </si>
  <si>
    <t>22</t>
  </si>
  <si>
    <t>60Л1-2019-1</t>
  </si>
  <si>
    <t>Нет света в квартире №4 и подъезде №1: ремонт электропроводки (Акт от 17.01.2019 г.)</t>
  </si>
  <si>
    <t>60Л1-2019-2</t>
  </si>
  <si>
    <t>60Л1-2019-3/2</t>
  </si>
  <si>
    <t>60Л1-2019-6</t>
  </si>
  <si>
    <t>60Л1-2019-7</t>
  </si>
  <si>
    <t>60Л1-2019-8</t>
  </si>
  <si>
    <t>60Л1-2019-9</t>
  </si>
  <si>
    <t>60Л1-2019-10</t>
  </si>
  <si>
    <t>60Л1-2019-11</t>
  </si>
  <si>
    <t>60Л1-2019-13</t>
  </si>
  <si>
    <t>60Л1-2019-14</t>
  </si>
  <si>
    <t>Сгорели провода в щите: ремонт, подъезд №1 (Акт от 22.01.2019 г.)</t>
  </si>
  <si>
    <t>Изготовление и установка входного козырька, подъезд №3 (Акт от 22.01.2019 г.)</t>
  </si>
  <si>
    <t>Замена счётчика, подъезд №3 (Акт от 25.04.2019 г.)</t>
  </si>
  <si>
    <t>Замена входных дверей в подъездах многоквартирного жилого дома ул. 60 лет Октября, д. 1</t>
  </si>
  <si>
    <t>Замена полов в подъезде №3 (Акт от 16-17.07.2019  г.)</t>
  </si>
  <si>
    <t>Установка входного козырька, подъезд №1 (Акт от 23.07.2019 г.)</t>
  </si>
  <si>
    <t>Установка входного козырька, подъезд №3 (Акт от 24.07.2019 г.)</t>
  </si>
  <si>
    <t>Ремонт крыльца многоквартирного жилого дома ул. 60 лет Октября, д. 1 (субсидия)</t>
  </si>
  <si>
    <t>Косметический ремонт подъездов многоквартирного жилого дома, ул. 60 лет Октября, д. 1 (субсидия)</t>
  </si>
  <si>
    <t>60Л1А-2019-6</t>
  </si>
  <si>
    <t>60Л1А-2019-8</t>
  </si>
  <si>
    <t>60Л1А-2019-9</t>
  </si>
  <si>
    <t>60Л1А-2019-10</t>
  </si>
  <si>
    <t>60Л1А-2019-11</t>
  </si>
  <si>
    <t>60Л1А-2019-12</t>
  </si>
  <si>
    <t>60Л1А-2019-13</t>
  </si>
  <si>
    <t>60Л1А-2019-15</t>
  </si>
  <si>
    <t>Демонтаж участка трубы, монтаж гофры, квартира №10 (Акт от 05.03.2019 г.)</t>
  </si>
  <si>
    <t>Установка ручек-замков на входные двери (Акт от 15.03.2019 г.)</t>
  </si>
  <si>
    <t>Ремонт трубопровода отопления, квартиры №10, №16 (Акт от 17.09.2019 г.)</t>
  </si>
  <si>
    <t>Замена канализационной трубы, квартиры №16, №10 (Акт от 18.09.2019 г.)</t>
  </si>
  <si>
    <t>Ремонт кровли (Акт от 23.09.2019 г.)</t>
  </si>
  <si>
    <t>Замена входной двери (Акт от 27.10.2019 г.)</t>
  </si>
  <si>
    <t>Заделка откосов вх.двери (Акт от 13.11.2019 г.)</t>
  </si>
  <si>
    <t xml:space="preserve">      Списано денежных средств (на основании выявления дебиторской задолженности с истекшим сроком давности)</t>
  </si>
  <si>
    <t>Ремонт трубопровода ГВС (Акт от 08.02.2019 г.)</t>
  </si>
  <si>
    <t>Демонтаж загрузочного люка, устройство отдушины, подъезд №2 (Акт от 27.05.2019 г.)</t>
  </si>
  <si>
    <t>Ремонт трубопровода, квартира №4 (Акт от 16.07.2019 г.)</t>
  </si>
  <si>
    <t>Ремонт печной разделки, квартира №4 (Акт от 11.10.2019 г.)</t>
  </si>
  <si>
    <t>Замена светильников, подъезды №1, №3 (Акт от 24.10.2019 г.)</t>
  </si>
  <si>
    <t>60Л2-2019-2</t>
  </si>
  <si>
    <t>60Л2-2019-11</t>
  </si>
  <si>
    <t>60Л2-2019-12</t>
  </si>
  <si>
    <t>60Л2-2019-15</t>
  </si>
  <si>
    <t>60Л2-2019-17</t>
  </si>
  <si>
    <t xml:space="preserve">Демонтаж загрузочного люка, устройство отдушины, подъезд №2 (Акт от 27.05.2019) </t>
  </si>
  <si>
    <t>02-10-10</t>
  </si>
  <si>
    <t>02-11-11</t>
  </si>
  <si>
    <t>Косметический ремонт подъездов многоквартирного дома, ул. 60 лет Октября, д. 2 (субсидия)</t>
  </si>
  <si>
    <t>Ремонт  крылец многоквартирного дома, ул. 60 лет Октября, д. 2 (субсидия)</t>
  </si>
  <si>
    <t>Ремонт печных разделок, квартиры №3, №4 (Акт от 20.06.2019 г.)</t>
  </si>
  <si>
    <t>Замена входных дверей в подъездах многоквартирного жилого дома ул. 60 лет Октября, д.2, лит. «А»</t>
  </si>
  <si>
    <t>Замена лампочки (Акт от 12.07.2019 г.)</t>
  </si>
  <si>
    <t>Замена фановой трубы на чердаке (Акт от 16.10.2019 г.)</t>
  </si>
  <si>
    <t>Установка общедомового счётчика ХВС (Акт от 03.12.2019 г.)</t>
  </si>
  <si>
    <t>Запуск и опломбирование счётчика ХВС (Акт от 12.12.2019 г.)</t>
  </si>
  <si>
    <t>60Л2А-2019-9</t>
  </si>
  <si>
    <t>60Л2А-2019-17</t>
  </si>
  <si>
    <t>60Л2А-2019-19</t>
  </si>
  <si>
    <t>60Л2А-2019-20</t>
  </si>
  <si>
    <t>02-13-13</t>
  </si>
  <si>
    <t>Замена входных дверей в подъездах многоквартирного жилого дома ул. 60 лет Октября, д.2, лит. «А» (субсидия)</t>
  </si>
  <si>
    <t>02-12-12</t>
  </si>
  <si>
    <t>Замена окон лестничных клеток в подъезда хмногоквартирного жилого дома ул. 60 лет Октября, д.2, лит. «А» (субсидия)</t>
  </si>
  <si>
    <t>Строка 13 =  строка 5 + строка 7 + строка 8 - строка 9</t>
  </si>
  <si>
    <t>Изготовление и установка входного козырька (Акт от 25.01.2019 г.)</t>
  </si>
  <si>
    <t>Замена универсальных петель на входной двери (Акт от 01.04.2019 г.)</t>
  </si>
  <si>
    <t>Установка порожка (Акт от 07.05.2019 г.)</t>
  </si>
  <si>
    <t>Замена участка канализационной трубы, 1 этаж (Акт от 22.08.2019 г.)</t>
  </si>
  <si>
    <t>Установка бандажа на трубу ХВС (Акт от 20.09.2019 г.)</t>
  </si>
  <si>
    <t>Ремонт трубопровода холодного водоснабжения (Акт от 23-24.09.2019 г.)</t>
  </si>
  <si>
    <t>Замена светильника (Акт от 05.11.2019 г.)</t>
  </si>
  <si>
    <t>Нет света-ремонт электрического щита, 1-ый этаж (Акт от 09.12.2019 г.)</t>
  </si>
  <si>
    <t>60Л3-2019-1</t>
  </si>
  <si>
    <t>60Л3-2019-2</t>
  </si>
  <si>
    <t>60Л3-2019-3</t>
  </si>
  <si>
    <t>60Л3-2019-5</t>
  </si>
  <si>
    <t>60Л3-2019-6</t>
  </si>
  <si>
    <t>60Л3-2019-7</t>
  </si>
  <si>
    <t>60Л3-2019-13</t>
  </si>
  <si>
    <t>60Л3-2019-15</t>
  </si>
  <si>
    <t>Замена ручки-замка на входной двери, 1-ый этаж (Акт от 18.02.2019 г.)</t>
  </si>
  <si>
    <t>Замена светильника (Акт от 07.07.2019 г.)</t>
  </si>
  <si>
    <t>Замена крана (Акт от 02.09.2019 г.)</t>
  </si>
  <si>
    <t>Установка пружины на входную дверь (Акт от 16.10.2019 г.)</t>
  </si>
  <si>
    <t>Замена светильников (Акт от 23.10.2019 г.)</t>
  </si>
  <si>
    <t>Установка ручки на входную дверь (Акт от 08.11.2019 г.)</t>
  </si>
  <si>
    <t>Замена ручки на входной двери деревянной (Акт от 08.11.2019</t>
  </si>
  <si>
    <t>Ремонт двери, 1-ый этаж (Акт от 11.11.2019 г.)</t>
  </si>
  <si>
    <t>60Л3А-2019-1</t>
  </si>
  <si>
    <t>60Л3А-2019-3</t>
  </si>
  <si>
    <t>60Л3А-2019-4</t>
  </si>
  <si>
    <t>60Л3А-2019-6</t>
  </si>
  <si>
    <t>60Л3А-2019-7</t>
  </si>
  <si>
    <t>60Л3А-2019-8</t>
  </si>
  <si>
    <t>60Л3А-2019-9</t>
  </si>
  <si>
    <t>60Л3А-2019-10</t>
  </si>
  <si>
    <t>Ремонт крылец многоквартирного жилого дома ул. 60 лет Октября, д. 1 (субсидия)</t>
  </si>
  <si>
    <t>Строка 7 = строка 32</t>
  </si>
  <si>
    <t>Цементирование (зачеканка) канализационного трубопровода, квартира №1 (Акт от 29.03.2019 г.)</t>
  </si>
  <si>
    <t>Замена канализационной трубы, подъезд №2 (Акт от 14.08.2019 г.)</t>
  </si>
  <si>
    <t>60Л5-2019-4</t>
  </si>
  <si>
    <t>60Л5-2019-7</t>
  </si>
  <si>
    <t>60Л7-2019-3</t>
  </si>
  <si>
    <t>Замена автоматического выключателя, квартира №2 (Акт от 25.09.2019 г.)</t>
  </si>
  <si>
    <t>Ремонт светильников (Акт от 13.04.2019 г.)</t>
  </si>
  <si>
    <t>Подшивка потолка в туалете, квартира №5 (Акт от 04.06.2019 г.)</t>
  </si>
  <si>
    <t>Замена канализационной трубы, квартира №5 (Акт от 11.07.2019 г.)</t>
  </si>
  <si>
    <t>Ремонт крыльца (Акт от 18.07.2019 г.)</t>
  </si>
  <si>
    <t>Ремонт печной разделки, квартира №3 (Акт от 19.07.2019 г.)</t>
  </si>
  <si>
    <t>Изготовление и установка входных козырьков, подъезды №2, №3 (Акт от 30.08.2019 г.)</t>
  </si>
  <si>
    <t>Ремонт обшивки стен(Акт от 14.10.2019 г.)</t>
  </si>
  <si>
    <t>Замена светильника, подъезд №3 (Акт от 27.10.2019 г.)</t>
  </si>
  <si>
    <t>Замена выключателя (Акт от 03.12.2019 г.)</t>
  </si>
  <si>
    <t>60Л7А-2019-1-1</t>
  </si>
  <si>
    <t>60Л7А-2019-3</t>
  </si>
  <si>
    <t>60Л7А-2019-4</t>
  </si>
  <si>
    <t>60Л7А-2019-5</t>
  </si>
  <si>
    <t>60Л7А-2019-6</t>
  </si>
  <si>
    <t>60Л7А-2019-9</t>
  </si>
  <si>
    <t>60Л7А-2019-10</t>
  </si>
  <si>
    <t>60Л7А-2019-11</t>
  </si>
  <si>
    <t>60Л7А-2019-12-2</t>
  </si>
  <si>
    <t>60Л7А-2019-13</t>
  </si>
  <si>
    <t>Строка 13 =  строка 7 + строка 8 - строка 4 - строка 9</t>
  </si>
  <si>
    <t>Ремонт рубильника, подъезд №3 (Акт от 20-21.05.2019 г.)</t>
  </si>
  <si>
    <t>Замена канализационной трубы, квартиры №1, №3 (Акт от 12.08.2019 г.)</t>
  </si>
  <si>
    <t>Подсоединение радиаторов к центральному отоплению, квартира №1 (Акт от 20.09.2019 г.)</t>
  </si>
  <si>
    <t>Замена светильников в подъездах №1, №2, №3 (Акт от 18.10.2019 г.)</t>
  </si>
  <si>
    <t>Замена счётчика, подъезд №1 (Акт от 22.11.2019 г.)</t>
  </si>
  <si>
    <t>Замена светильника (Акт от 03.12.2019 г.)</t>
  </si>
  <si>
    <t>Установка общедомового счётчика ХВС (Акт от 05.12.2019 г.)</t>
  </si>
  <si>
    <t>60Л8-2019-12</t>
  </si>
  <si>
    <t>60Л8-2019-13</t>
  </si>
  <si>
    <t>60Л8-2019-15</t>
  </si>
  <si>
    <t>60Л8-2019-17</t>
  </si>
  <si>
    <t>60Л8-2019-18</t>
  </si>
  <si>
    <t>60Л8-2019-19</t>
  </si>
  <si>
    <t>60Л8-2019-6</t>
  </si>
  <si>
    <t>Ремонт электрооборудования лестничной клетки, подъезд №2 (Акт от 29.03.2019 г.)</t>
  </si>
  <si>
    <t>Замена ручки на входной двери, подъезд №2 (Акт от 29.03.2019 г.)</t>
  </si>
  <si>
    <t>Замена светильников (Акт от 29.10.2019 г.)</t>
  </si>
  <si>
    <t>Замена провода, подъезд №3 (Акт от 18.11.219 г.)</t>
  </si>
  <si>
    <t>60Л9-2019-5</t>
  </si>
  <si>
    <t>60Л9-2019-9</t>
  </si>
  <si>
    <t>60Л9-2019-10</t>
  </si>
  <si>
    <t>Замена канализационной трубы, квартира №7 (Акт от 31.10.2019 г.)</t>
  </si>
  <si>
    <t>Установка общедомового счётчика ХВС (Акт от 04.12.2019 г.)</t>
  </si>
  <si>
    <t>Замена прокладок на общедомовом счётчике ХВС  (Акт от 17.12.2019 г.)</t>
  </si>
  <si>
    <t>60Л10-2019-9</t>
  </si>
  <si>
    <t>60Л10-2019-12</t>
  </si>
  <si>
    <t>60Л10-2019-16</t>
  </si>
  <si>
    <t>Замена ручки на входной двери, подъезд №2 (Акт от 18.02.2019 г.)</t>
  </si>
  <si>
    <t>Замена светильников, подъезды №1, №2 (Акт от 23.10.2019 г.)</t>
  </si>
  <si>
    <t>Замена светильника, подъезд №2 (Акт от 13.11.2019 г.)</t>
  </si>
  <si>
    <t>60Л11-2019-4</t>
  </si>
  <si>
    <t>60Л11-2019-15</t>
  </si>
  <si>
    <t>60Л11-2019-16</t>
  </si>
  <si>
    <t>02-20-20</t>
  </si>
  <si>
    <t>Косметический ремонт подъездов</t>
  </si>
  <si>
    <t>Строка 7 = строка 25</t>
  </si>
  <si>
    <t>Замена замка на входной двери, подъезд №3 (Акт от 22.02.2019 г.)</t>
  </si>
  <si>
    <t>60Л12-2019-2</t>
  </si>
  <si>
    <t>Ремонт брусчатых стен многоквартирного жилого дома, ул. 60 лет Октября, дом 12</t>
  </si>
  <si>
    <t>Замена светильников, подъезды №1, №2, №3 (Акт от 23.10.2019 г.)</t>
  </si>
  <si>
    <t>Замена автоматического выключателя, квартира №10 (Акт от 13.11.2019 г.)</t>
  </si>
  <si>
    <t>60Л12-2019-10</t>
  </si>
  <si>
    <t>60Л12-2019-13</t>
  </si>
  <si>
    <t>60Л12-2019-16</t>
  </si>
  <si>
    <t>60Л12-2019-17</t>
  </si>
  <si>
    <t>Ремонт брусчатых стен многоквартирного жилого дома (субсидия)</t>
  </si>
  <si>
    <t xml:space="preserve">Строка 13 = строка 7 + строка 8 -строка 4 - строка 9 </t>
  </si>
  <si>
    <t>02-21-21</t>
  </si>
  <si>
    <t>Смена защёлки, подъезд №2 (Акт от 29.01.2019 г.)</t>
  </si>
  <si>
    <t>Замена ручки на входной двери, подъезд №2 (Акт от 11.02.2019 г.)</t>
  </si>
  <si>
    <t>Замена ручки-замка на входной двери, подъезд №2 (Акт от 18.02.2019 г.)</t>
  </si>
  <si>
    <t>Не горит свет- поиск и устранение неисправности (Акт от 23.07.2019 г.)</t>
  </si>
  <si>
    <t>Замена светильника (Акт от 24.10.2019 г.)</t>
  </si>
  <si>
    <t>Замена окон в подъездах многоквартирного жилого дома ул. 60 лет Октября, д. 1, лит. «Б»</t>
  </si>
  <si>
    <t>60Л1Б-2019-1</t>
  </si>
  <si>
    <t>60Л1Б-2019-2</t>
  </si>
  <si>
    <t>60Л1Б-2019-3</t>
  </si>
  <si>
    <t>60Л1Б-2019-7</t>
  </si>
  <si>
    <t>60Л1Б-2019-9</t>
  </si>
  <si>
    <t>02-08-08</t>
  </si>
  <si>
    <t>Не горит свет-  ремонт групповых щитков (Акт от 23.07.2019 г.)</t>
  </si>
  <si>
    <t xml:space="preserve">      Начислено за содержание дома </t>
  </si>
  <si>
    <t xml:space="preserve">      Начислено за текущий ремонт дома </t>
  </si>
  <si>
    <t>Переборка лестницы на 1-ом этаже, укрепление бруса, подъезд №3 (Акт от 12.03.2019 г.)</t>
  </si>
  <si>
    <t>Замена фитинга на трубопроводе ЦО, коридор (Акт от 04.12.2019 г.)</t>
  </si>
  <si>
    <t>60Л13-2019-2</t>
  </si>
  <si>
    <t>60Л13-2019-7</t>
  </si>
  <si>
    <t>Установка пружины на входную дверь, подъезд №1 (Акт от 11.01.2019 г.)</t>
  </si>
  <si>
    <t>Установка навесных замков на чердачные люки, подъезды №1, №2, №3 (Акт от 01.04.2019 г.)</t>
  </si>
  <si>
    <t>60Л14-2019-2</t>
  </si>
  <si>
    <t>60Л14-2019-3</t>
  </si>
  <si>
    <t>Ремонт печных разделок (Акт от 12.08.2019 г.)</t>
  </si>
  <si>
    <t>Замена участка канализационной трубы, квартира №6 (Акт от 21.08.2019 г.)</t>
  </si>
  <si>
    <t>Ремонт светильника, подвал подъезда №1 (Акт от 07.11.2019 г.)</t>
  </si>
  <si>
    <t>Ремонт светильника, подвал подъезда №2 (Акт от 07.11.2019 г.)</t>
  </si>
  <si>
    <t>Ремонт электрооборудования, подъезд №2 (Акт от 07.11.2019 г.)</t>
  </si>
  <si>
    <t>Ремонт светильника, подвал подъезда №3 (Акт от 07.11.2019 г.)</t>
  </si>
  <si>
    <t>Ремонт электрооборудования, подъезд №2 (Акт от 15.12.2019 г.)</t>
  </si>
  <si>
    <t>60Л14-2019-12</t>
  </si>
  <si>
    <t>60Л14-2019-13</t>
  </si>
  <si>
    <t>60Л14-2019-18</t>
  </si>
  <si>
    <t>60Л14-2019-19</t>
  </si>
  <si>
    <t>60Л14-2019-20</t>
  </si>
  <si>
    <t>60Л14-2019-21</t>
  </si>
  <si>
    <t>60Л14-2019-22</t>
  </si>
  <si>
    <t xml:space="preserve">Строка 12 = строка 9 -строка 5 - строка 7 - строка 8  </t>
  </si>
  <si>
    <t>Замена канализационной трубы, подъезд №3 (Акт от 15.08.2019 г.)</t>
  </si>
  <si>
    <t>Выдача материала, квартира №13 (Акт от 11.11.2019 г.)</t>
  </si>
  <si>
    <t>60Л15-2019-10</t>
  </si>
  <si>
    <t>60Л15-2019-14</t>
  </si>
  <si>
    <t>Установка подпорок под скамейки на зимний период (Акт от 25.11.2019 г.)</t>
  </si>
  <si>
    <t>60Л16-2019-7</t>
  </si>
  <si>
    <t>Ремонт трубопровода канализации (Акт от 04.12.2019 г.)</t>
  </si>
  <si>
    <t>60Л16-2019-29</t>
  </si>
  <si>
    <t>Строка 13 = строка 4 + строка 7 + строка 8 - строка 9</t>
  </si>
  <si>
    <t>Строка 22 =  строка 14 + строка 15 + строка 16 + строка 17 + строка 18 + строка 19 + строка 20+ строка 21</t>
  </si>
  <si>
    <t>Генеральный директор ОАО "Ук-сЗ" ______________________________________________ Д. А. Рыбалкин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</si>
</sst>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000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u val="single"/>
      <sz val="12"/>
      <name val="Arial Cyr"/>
      <family val="0"/>
    </font>
    <font>
      <sz val="8"/>
      <name val="Arial"/>
      <family val="2"/>
    </font>
    <font>
      <sz val="9"/>
      <name val="Arial Cyr"/>
      <family val="0"/>
    </font>
    <font>
      <b/>
      <sz val="14"/>
      <name val="Arial Cyr"/>
      <family val="0"/>
    </font>
    <font>
      <u val="single"/>
      <sz val="10"/>
      <name val="Arial Cyr"/>
      <family val="0"/>
    </font>
    <font>
      <sz val="8"/>
      <name val="Arial Unicode MS"/>
      <family val="2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color indexed="56"/>
      <name val="Arial CYR"/>
      <family val="0"/>
    </font>
    <font>
      <sz val="8"/>
      <color indexed="30"/>
      <name val="Arial CYR"/>
      <family val="0"/>
    </font>
    <font>
      <sz val="8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theme="3"/>
      <name val="Arial CYR"/>
      <family val="0"/>
    </font>
    <font>
      <sz val="8"/>
      <color rgb="FF0070C0"/>
      <name val="Arial CYR"/>
      <family val="0"/>
    </font>
    <font>
      <sz val="8"/>
      <color rgb="FF7030A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/>
    </xf>
    <xf numFmtId="0" fontId="5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10" fillId="0" borderId="13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49" fontId="2" fillId="0" borderId="14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1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right"/>
    </xf>
    <xf numFmtId="0" fontId="56" fillId="0" borderId="10" xfId="0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49" fontId="4" fillId="0" borderId="14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9" fontId="2" fillId="0" borderId="14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4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 horizontal="left"/>
    </xf>
    <xf numFmtId="0" fontId="5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57" fillId="0" borderId="14" xfId="0" applyFont="1" applyBorder="1" applyAlignment="1">
      <alignment horizontal="center" wrapText="1"/>
    </xf>
    <xf numFmtId="0" fontId="57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 wrapText="1"/>
    </xf>
    <xf numFmtId="0" fontId="2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right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58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left" wrapText="1"/>
    </xf>
    <xf numFmtId="0" fontId="2" fillId="0" borderId="15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zoomScaleSheetLayoutView="98" zoomScalePageLayoutView="0" workbookViewId="0" topLeftCell="A1">
      <selection activeCell="M59" sqref="M59"/>
    </sheetView>
  </sheetViews>
  <sheetFormatPr defaultColWidth="9.00390625" defaultRowHeight="12.75"/>
  <cols>
    <col min="1" max="1" width="3.875" style="0" customWidth="1"/>
    <col min="2" max="2" width="2.75390625" style="0" customWidth="1"/>
    <col min="3" max="3" width="10.25390625" style="0" customWidth="1"/>
    <col min="4" max="4" width="10.00390625" style="0" customWidth="1"/>
    <col min="5" max="5" width="21.375" style="0" customWidth="1"/>
    <col min="6" max="6" width="6.375" style="0" customWidth="1"/>
    <col min="7" max="7" width="10.125" style="0" customWidth="1"/>
    <col min="8" max="8" width="9.875" style="0" customWidth="1"/>
    <col min="9" max="9" width="3.375" style="0" customWidth="1"/>
    <col min="10" max="10" width="11.25390625" style="0" customWidth="1"/>
  </cols>
  <sheetData>
    <row r="1" spans="2:11" ht="18">
      <c r="B1" s="109" t="s">
        <v>2</v>
      </c>
      <c r="C1" s="109"/>
      <c r="D1" s="109"/>
      <c r="E1" s="109"/>
      <c r="F1" s="109"/>
      <c r="G1" s="109"/>
      <c r="H1" s="109"/>
      <c r="I1" s="109"/>
      <c r="J1" s="109"/>
      <c r="K1" s="1"/>
    </row>
    <row r="2" spans="2:11" ht="12.75">
      <c r="B2" s="110" t="s">
        <v>3</v>
      </c>
      <c r="C2" s="110"/>
      <c r="D2" s="110"/>
      <c r="E2" s="110"/>
      <c r="F2" s="110"/>
      <c r="G2" s="110"/>
      <c r="H2" s="110"/>
      <c r="I2" s="110"/>
      <c r="J2" s="110"/>
      <c r="K2" s="1"/>
    </row>
    <row r="3" ht="7.5" customHeight="1">
      <c r="B3" t="s">
        <v>0</v>
      </c>
    </row>
    <row r="4" spans="7:10" ht="15" customHeight="1" hidden="1">
      <c r="G4" s="111" t="s">
        <v>4</v>
      </c>
      <c r="H4" s="111"/>
      <c r="I4" s="111"/>
      <c r="J4" s="111"/>
    </row>
    <row r="5" spans="7:10" ht="12.75" hidden="1">
      <c r="G5" s="111" t="s">
        <v>1</v>
      </c>
      <c r="H5" s="111"/>
      <c r="I5" s="111"/>
      <c r="J5" s="111"/>
    </row>
    <row r="6" spans="7:10" ht="12.75" hidden="1">
      <c r="G6" s="111" t="s">
        <v>53</v>
      </c>
      <c r="H6" s="111"/>
      <c r="I6" s="111"/>
      <c r="J6" s="111"/>
    </row>
    <row r="7" ht="8.25" customHeight="1"/>
    <row r="8" spans="2:10" ht="28.5" customHeight="1">
      <c r="B8" s="112" t="s">
        <v>134</v>
      </c>
      <c r="C8" s="112"/>
      <c r="D8" s="112"/>
      <c r="E8" s="112"/>
      <c r="F8" s="112"/>
      <c r="G8" s="112"/>
      <c r="H8" s="112"/>
      <c r="I8" s="112"/>
      <c r="J8" s="112"/>
    </row>
    <row r="9" ht="6.75" customHeight="1"/>
    <row r="10" spans="2:13" ht="29.25" customHeight="1">
      <c r="B10" s="106" t="s">
        <v>5</v>
      </c>
      <c r="C10" s="106"/>
      <c r="D10" s="106"/>
      <c r="E10" s="106"/>
      <c r="F10" s="106"/>
      <c r="G10" s="106"/>
      <c r="H10" s="106"/>
      <c r="I10" s="107"/>
      <c r="J10" s="4"/>
      <c r="K10" s="4"/>
      <c r="L10" s="4"/>
      <c r="M10" s="4"/>
    </row>
    <row r="11" spans="1:10" ht="32.25" customHeight="1">
      <c r="A11" s="7" t="s">
        <v>75</v>
      </c>
      <c r="B11" s="93" t="s">
        <v>6</v>
      </c>
      <c r="C11" s="93"/>
      <c r="D11" s="93"/>
      <c r="E11" s="93"/>
      <c r="F11" s="93"/>
      <c r="G11" s="93"/>
      <c r="H11" s="9" t="s">
        <v>101</v>
      </c>
      <c r="I11" s="93" t="s">
        <v>8</v>
      </c>
      <c r="J11" s="93"/>
    </row>
    <row r="12" spans="1:10" ht="12.75">
      <c r="A12" s="14">
        <v>1</v>
      </c>
      <c r="B12" s="74" t="s">
        <v>9</v>
      </c>
      <c r="C12" s="74"/>
      <c r="D12" s="74"/>
      <c r="E12" s="74"/>
      <c r="F12" s="74"/>
      <c r="G12" s="74"/>
      <c r="H12" s="6"/>
      <c r="I12" s="108">
        <v>43466</v>
      </c>
      <c r="J12" s="108"/>
    </row>
    <row r="13" spans="1:10" ht="12.75">
      <c r="A13" s="14">
        <v>2</v>
      </c>
      <c r="B13" s="74" t="s">
        <v>10</v>
      </c>
      <c r="C13" s="74"/>
      <c r="D13" s="74"/>
      <c r="E13" s="74"/>
      <c r="F13" s="74"/>
      <c r="G13" s="74"/>
      <c r="H13" s="6"/>
      <c r="I13" s="108">
        <v>43830</v>
      </c>
      <c r="J13" s="108"/>
    </row>
    <row r="14" spans="1:10" ht="12.75">
      <c r="A14" s="14">
        <v>3</v>
      </c>
      <c r="B14" s="74" t="s">
        <v>11</v>
      </c>
      <c r="C14" s="74"/>
      <c r="D14" s="74"/>
      <c r="E14" s="74"/>
      <c r="F14" s="74"/>
      <c r="G14" s="74"/>
      <c r="H14" s="5" t="s">
        <v>13</v>
      </c>
      <c r="I14" s="92">
        <v>0</v>
      </c>
      <c r="J14" s="92"/>
    </row>
    <row r="15" spans="1:10" ht="12.75">
      <c r="A15" s="14">
        <v>4</v>
      </c>
      <c r="B15" s="74" t="s">
        <v>12</v>
      </c>
      <c r="C15" s="74"/>
      <c r="D15" s="74"/>
      <c r="E15" s="74"/>
      <c r="F15" s="74"/>
      <c r="G15" s="74"/>
      <c r="H15" s="5" t="s">
        <v>13</v>
      </c>
      <c r="I15" s="92">
        <v>16603.22</v>
      </c>
      <c r="J15" s="92"/>
    </row>
    <row r="16" spans="1:10" ht="12.75">
      <c r="A16" s="14">
        <v>5</v>
      </c>
      <c r="B16" s="74" t="s">
        <v>14</v>
      </c>
      <c r="C16" s="74"/>
      <c r="D16" s="74"/>
      <c r="E16" s="74"/>
      <c r="F16" s="74"/>
      <c r="G16" s="74"/>
      <c r="H16" s="5" t="s">
        <v>13</v>
      </c>
      <c r="I16" s="92">
        <v>0</v>
      </c>
      <c r="J16" s="92"/>
    </row>
    <row r="17" spans="1:10" ht="12.75">
      <c r="A17" s="14">
        <v>6</v>
      </c>
      <c r="B17" s="74" t="s">
        <v>15</v>
      </c>
      <c r="C17" s="74"/>
      <c r="D17" s="74"/>
      <c r="E17" s="74"/>
      <c r="F17" s="74"/>
      <c r="G17" s="74"/>
      <c r="H17" s="5" t="s">
        <v>13</v>
      </c>
      <c r="I17" s="92">
        <v>135888.48</v>
      </c>
      <c r="J17" s="92"/>
    </row>
    <row r="18" spans="1:11" ht="12.75">
      <c r="A18" s="14" t="s">
        <v>67</v>
      </c>
      <c r="B18" s="74" t="s">
        <v>16</v>
      </c>
      <c r="C18" s="74"/>
      <c r="D18" s="74"/>
      <c r="E18" s="74"/>
      <c r="F18" s="74"/>
      <c r="G18" s="74"/>
      <c r="H18" s="5" t="s">
        <v>13</v>
      </c>
      <c r="I18" s="92">
        <v>70121.94</v>
      </c>
      <c r="J18" s="92"/>
      <c r="K18" s="3"/>
    </row>
    <row r="19" spans="1:10" ht="12.75">
      <c r="A19" s="14" t="s">
        <v>68</v>
      </c>
      <c r="B19" s="74" t="s">
        <v>17</v>
      </c>
      <c r="C19" s="74"/>
      <c r="D19" s="74"/>
      <c r="E19" s="74"/>
      <c r="F19" s="74"/>
      <c r="G19" s="74"/>
      <c r="H19" s="5" t="s">
        <v>13</v>
      </c>
      <c r="I19" s="92" t="s">
        <v>65</v>
      </c>
      <c r="J19" s="92"/>
    </row>
    <row r="20" spans="1:10" ht="12.75">
      <c r="A20" s="14" t="s">
        <v>69</v>
      </c>
      <c r="B20" s="74" t="s">
        <v>18</v>
      </c>
      <c r="C20" s="74"/>
      <c r="D20" s="74"/>
      <c r="E20" s="74"/>
      <c r="F20" s="74"/>
      <c r="G20" s="74"/>
      <c r="H20" s="5" t="s">
        <v>13</v>
      </c>
      <c r="I20" s="92">
        <v>30487.8</v>
      </c>
      <c r="J20" s="92"/>
    </row>
    <row r="21" spans="1:10" ht="12.75">
      <c r="A21" s="14">
        <v>7</v>
      </c>
      <c r="B21" s="74" t="s">
        <v>90</v>
      </c>
      <c r="C21" s="74"/>
      <c r="D21" s="74"/>
      <c r="E21" s="74"/>
      <c r="F21" s="74"/>
      <c r="G21" s="74"/>
      <c r="H21" s="5" t="s">
        <v>13</v>
      </c>
      <c r="I21" s="102">
        <f>J62</f>
        <v>434863</v>
      </c>
      <c r="J21" s="92"/>
    </row>
    <row r="22" spans="1:10" ht="47.25" customHeight="1">
      <c r="A22" s="14">
        <v>8</v>
      </c>
      <c r="B22" s="73" t="s">
        <v>91</v>
      </c>
      <c r="C22" s="73"/>
      <c r="D22" s="73"/>
      <c r="E22" s="73"/>
      <c r="F22" s="73"/>
      <c r="G22" s="73"/>
      <c r="H22" s="24" t="s">
        <v>13</v>
      </c>
      <c r="I22" s="105">
        <f>I18+I20</f>
        <v>100609.74</v>
      </c>
      <c r="J22" s="105"/>
    </row>
    <row r="23" spans="1:10" ht="12.75">
      <c r="A23" s="14">
        <v>9</v>
      </c>
      <c r="B23" s="74" t="s">
        <v>19</v>
      </c>
      <c r="C23" s="74"/>
      <c r="D23" s="74"/>
      <c r="E23" s="74"/>
      <c r="F23" s="74"/>
      <c r="G23" s="74"/>
      <c r="H23" s="5" t="s">
        <v>13</v>
      </c>
      <c r="I23" s="92">
        <f>I24+I26</f>
        <v>591334.88</v>
      </c>
      <c r="J23" s="92"/>
    </row>
    <row r="24" spans="1:10" ht="12.75">
      <c r="A24" s="14" t="s">
        <v>70</v>
      </c>
      <c r="B24" s="74" t="s">
        <v>20</v>
      </c>
      <c r="C24" s="74"/>
      <c r="D24" s="74"/>
      <c r="E24" s="74"/>
      <c r="F24" s="74"/>
      <c r="G24" s="74"/>
      <c r="H24" s="5" t="s">
        <v>13</v>
      </c>
      <c r="I24" s="92">
        <v>147148.48</v>
      </c>
      <c r="J24" s="92"/>
    </row>
    <row r="25" spans="1:10" ht="12.75">
      <c r="A25" s="14" t="s">
        <v>71</v>
      </c>
      <c r="B25" s="74" t="s">
        <v>21</v>
      </c>
      <c r="C25" s="74"/>
      <c r="D25" s="74"/>
      <c r="E25" s="74"/>
      <c r="F25" s="74"/>
      <c r="G25" s="74"/>
      <c r="H25" s="5" t="s">
        <v>13</v>
      </c>
      <c r="I25" s="92">
        <v>0</v>
      </c>
      <c r="J25" s="92"/>
    </row>
    <row r="26" spans="1:10" ht="12.75">
      <c r="A26" s="14" t="s">
        <v>72</v>
      </c>
      <c r="B26" s="103" t="s">
        <v>22</v>
      </c>
      <c r="C26" s="103"/>
      <c r="D26" s="103"/>
      <c r="E26" s="103"/>
      <c r="F26" s="103"/>
      <c r="G26" s="103"/>
      <c r="H26" s="60" t="s">
        <v>13</v>
      </c>
      <c r="I26" s="104">
        <v>444186.4</v>
      </c>
      <c r="J26" s="104"/>
    </row>
    <row r="27" spans="1:10" ht="12.75">
      <c r="A27" s="14" t="s">
        <v>73</v>
      </c>
      <c r="B27" s="74" t="s">
        <v>23</v>
      </c>
      <c r="C27" s="74"/>
      <c r="D27" s="74"/>
      <c r="E27" s="74"/>
      <c r="F27" s="74"/>
      <c r="G27" s="74"/>
      <c r="H27" s="5" t="s">
        <v>13</v>
      </c>
      <c r="I27" s="92">
        <v>0</v>
      </c>
      <c r="J27" s="92"/>
    </row>
    <row r="28" spans="1:10" ht="12.75">
      <c r="A28" s="14" t="s">
        <v>74</v>
      </c>
      <c r="B28" s="74" t="s">
        <v>24</v>
      </c>
      <c r="C28" s="74"/>
      <c r="D28" s="74"/>
      <c r="E28" s="74"/>
      <c r="F28" s="74"/>
      <c r="G28" s="74"/>
      <c r="H28" s="5" t="s">
        <v>13</v>
      </c>
      <c r="I28" s="92">
        <v>0</v>
      </c>
      <c r="J28" s="92"/>
    </row>
    <row r="29" spans="1:10" ht="12.75">
      <c r="A29" s="14">
        <v>10</v>
      </c>
      <c r="B29" s="74" t="s">
        <v>25</v>
      </c>
      <c r="C29" s="74"/>
      <c r="D29" s="74"/>
      <c r="E29" s="74"/>
      <c r="F29" s="74"/>
      <c r="G29" s="74"/>
      <c r="H29" s="5" t="s">
        <v>13</v>
      </c>
      <c r="I29" s="92">
        <v>0</v>
      </c>
      <c r="J29" s="92"/>
    </row>
    <row r="30" spans="1:10" ht="12.75">
      <c r="A30" s="14">
        <v>11</v>
      </c>
      <c r="B30" s="74" t="s">
        <v>26</v>
      </c>
      <c r="C30" s="74"/>
      <c r="D30" s="74"/>
      <c r="E30" s="74"/>
      <c r="F30" s="74"/>
      <c r="G30" s="74"/>
      <c r="H30" s="5" t="s">
        <v>13</v>
      </c>
      <c r="I30" s="92">
        <v>0</v>
      </c>
      <c r="J30" s="92"/>
    </row>
    <row r="31" spans="1:10" ht="12.75">
      <c r="A31" s="14">
        <v>12</v>
      </c>
      <c r="B31" s="74" t="s">
        <v>92</v>
      </c>
      <c r="C31" s="74"/>
      <c r="D31" s="74"/>
      <c r="E31" s="74"/>
      <c r="F31" s="74"/>
      <c r="G31" s="74"/>
      <c r="H31" s="5" t="s">
        <v>13</v>
      </c>
      <c r="I31" s="102">
        <f>I15-I21-I22+I23</f>
        <v>72465.35999999999</v>
      </c>
      <c r="J31" s="92"/>
    </row>
    <row r="32" spans="1:10" ht="12.75">
      <c r="A32" s="14" t="s">
        <v>77</v>
      </c>
      <c r="B32" s="74" t="s">
        <v>28</v>
      </c>
      <c r="C32" s="74"/>
      <c r="D32" s="74"/>
      <c r="E32" s="74"/>
      <c r="F32" s="74"/>
      <c r="G32" s="74"/>
      <c r="H32" s="5" t="s">
        <v>13</v>
      </c>
      <c r="I32" s="92">
        <v>0</v>
      </c>
      <c r="J32" s="92"/>
    </row>
    <row r="33" spans="1:10" ht="21" customHeight="1">
      <c r="A33" s="97" t="s">
        <v>76</v>
      </c>
      <c r="B33" s="97"/>
      <c r="C33" s="97"/>
      <c r="D33" s="97"/>
      <c r="E33" s="97"/>
      <c r="F33" s="97"/>
      <c r="G33" s="97"/>
      <c r="H33" s="97"/>
      <c r="I33" s="97"/>
      <c r="J33" s="97"/>
    </row>
    <row r="34" spans="1:13" ht="44.25" customHeight="1">
      <c r="A34" s="9" t="s">
        <v>75</v>
      </c>
      <c r="B34" s="93" t="s">
        <v>29</v>
      </c>
      <c r="C34" s="93"/>
      <c r="D34" s="93"/>
      <c r="E34" s="93"/>
      <c r="F34" s="9" t="s">
        <v>30</v>
      </c>
      <c r="G34" s="9" t="s">
        <v>31</v>
      </c>
      <c r="H34" s="7" t="s">
        <v>32</v>
      </c>
      <c r="I34" s="98" t="s">
        <v>33</v>
      </c>
      <c r="J34" s="99"/>
      <c r="K34" s="2"/>
      <c r="L34" s="2"/>
      <c r="M34" s="2"/>
    </row>
    <row r="35" spans="1:10" ht="15" customHeight="1">
      <c r="A35" s="100" t="s">
        <v>34</v>
      </c>
      <c r="B35" s="100"/>
      <c r="C35" s="100"/>
      <c r="D35" s="100"/>
      <c r="E35" s="100"/>
      <c r="F35" s="100"/>
      <c r="G35" s="100"/>
      <c r="H35" s="100"/>
      <c r="I35" s="100"/>
      <c r="J35" s="101"/>
    </row>
    <row r="36" spans="1:11" ht="36" customHeight="1">
      <c r="A36" s="14" t="s">
        <v>78</v>
      </c>
      <c r="B36" s="73" t="s">
        <v>35</v>
      </c>
      <c r="C36" s="73"/>
      <c r="D36" s="73"/>
      <c r="E36" s="73"/>
      <c r="F36" s="88">
        <v>725.9</v>
      </c>
      <c r="G36" s="5">
        <v>6.85</v>
      </c>
      <c r="H36" s="5">
        <f>F36*G36*12</f>
        <v>59668.979999999996</v>
      </c>
      <c r="I36" s="82"/>
      <c r="J36" s="83"/>
      <c r="K36" s="17"/>
    </row>
    <row r="37" spans="1:11" ht="12.75">
      <c r="A37" s="14" t="s">
        <v>80</v>
      </c>
      <c r="B37" s="74" t="s">
        <v>132</v>
      </c>
      <c r="C37" s="74"/>
      <c r="D37" s="74"/>
      <c r="E37" s="74"/>
      <c r="F37" s="89"/>
      <c r="G37" s="11">
        <v>1.5</v>
      </c>
      <c r="H37" s="5">
        <f>F36*G37*12</f>
        <v>13066.199999999999</v>
      </c>
      <c r="I37" s="82"/>
      <c r="J37" s="83"/>
      <c r="K37" s="17"/>
    </row>
    <row r="38" spans="1:11" ht="12.75">
      <c r="A38" s="14" t="s">
        <v>81</v>
      </c>
      <c r="B38" s="74" t="s">
        <v>37</v>
      </c>
      <c r="C38" s="74"/>
      <c r="D38" s="74"/>
      <c r="E38" s="74"/>
      <c r="F38" s="89"/>
      <c r="G38" s="11">
        <v>1.8</v>
      </c>
      <c r="H38" s="5">
        <f>F36*G38*12</f>
        <v>15679.439999999999</v>
      </c>
      <c r="I38" s="82"/>
      <c r="J38" s="83"/>
      <c r="K38" s="17"/>
    </row>
    <row r="39" spans="1:11" ht="12.75">
      <c r="A39" s="14" t="s">
        <v>82</v>
      </c>
      <c r="B39" s="74" t="s">
        <v>38</v>
      </c>
      <c r="C39" s="74"/>
      <c r="D39" s="74"/>
      <c r="E39" s="74"/>
      <c r="F39" s="89"/>
      <c r="G39" s="11">
        <v>1.5</v>
      </c>
      <c r="H39" s="5">
        <f>F36*G39*12</f>
        <v>13066.199999999999</v>
      </c>
      <c r="I39" s="82"/>
      <c r="J39" s="83"/>
      <c r="K39" s="17"/>
    </row>
    <row r="40" spans="1:11" ht="12.75">
      <c r="A40" s="14" t="s">
        <v>83</v>
      </c>
      <c r="B40" s="74" t="s">
        <v>39</v>
      </c>
      <c r="C40" s="74"/>
      <c r="D40" s="74"/>
      <c r="E40" s="74"/>
      <c r="F40" s="89"/>
      <c r="G40" s="11">
        <v>0.6</v>
      </c>
      <c r="H40" s="5">
        <f>F36*G40*12</f>
        <v>5226.48</v>
      </c>
      <c r="I40" s="82"/>
      <c r="J40" s="83"/>
      <c r="K40" s="17"/>
    </row>
    <row r="41" spans="1:11" ht="24" customHeight="1">
      <c r="A41" s="14" t="s">
        <v>84</v>
      </c>
      <c r="B41" s="73" t="s">
        <v>40</v>
      </c>
      <c r="C41" s="73"/>
      <c r="D41" s="73"/>
      <c r="E41" s="73"/>
      <c r="F41" s="89"/>
      <c r="G41" s="11">
        <v>0.95</v>
      </c>
      <c r="H41" s="5">
        <f>F36*G41*12</f>
        <v>8275.259999999998</v>
      </c>
      <c r="I41" s="82"/>
      <c r="J41" s="83"/>
      <c r="K41" s="17"/>
    </row>
    <row r="42" spans="1:11" ht="12.75">
      <c r="A42" s="14" t="s">
        <v>85</v>
      </c>
      <c r="B42" s="74" t="s">
        <v>41</v>
      </c>
      <c r="C42" s="74"/>
      <c r="D42" s="74"/>
      <c r="E42" s="74"/>
      <c r="F42" s="89"/>
      <c r="G42" s="11">
        <v>0.5</v>
      </c>
      <c r="H42" s="5">
        <f>F36*G42*12</f>
        <v>4355.4</v>
      </c>
      <c r="I42" s="82"/>
      <c r="J42" s="83"/>
      <c r="K42" s="17"/>
    </row>
    <row r="43" spans="1:11" ht="12.75">
      <c r="A43" s="14" t="s">
        <v>79</v>
      </c>
      <c r="B43" s="74" t="s">
        <v>42</v>
      </c>
      <c r="C43" s="74"/>
      <c r="D43" s="74"/>
      <c r="E43" s="74"/>
      <c r="F43" s="89"/>
      <c r="G43" s="5">
        <v>0.1</v>
      </c>
      <c r="H43" s="5">
        <f>F36*G43*12</f>
        <v>871.08</v>
      </c>
      <c r="I43" s="82"/>
      <c r="J43" s="83"/>
      <c r="K43" s="17"/>
    </row>
    <row r="44" spans="1:11" ht="12.75">
      <c r="A44" s="14" t="s">
        <v>86</v>
      </c>
      <c r="B44" s="74" t="s">
        <v>43</v>
      </c>
      <c r="C44" s="74"/>
      <c r="D44" s="74"/>
      <c r="E44" s="74"/>
      <c r="F44" s="89"/>
      <c r="G44" s="5">
        <v>1.1</v>
      </c>
      <c r="H44" s="5">
        <f>F36*G44*12</f>
        <v>9581.880000000001</v>
      </c>
      <c r="I44" s="82"/>
      <c r="J44" s="83"/>
      <c r="K44" s="17"/>
    </row>
    <row r="45" spans="1:11" ht="12.75">
      <c r="A45" s="14" t="s">
        <v>87</v>
      </c>
      <c r="B45" s="74" t="s">
        <v>44</v>
      </c>
      <c r="C45" s="74"/>
      <c r="D45" s="74"/>
      <c r="E45" s="74"/>
      <c r="F45" s="90"/>
      <c r="G45" s="5">
        <v>3.5</v>
      </c>
      <c r="H45" s="5">
        <f>F36*G45*12</f>
        <v>30487.800000000003</v>
      </c>
      <c r="I45" s="82"/>
      <c r="J45" s="83"/>
      <c r="K45" s="17"/>
    </row>
    <row r="46" spans="1:11" ht="16.5" customHeight="1">
      <c r="A46" s="94" t="s">
        <v>45</v>
      </c>
      <c r="B46" s="95"/>
      <c r="C46" s="95"/>
      <c r="D46" s="95"/>
      <c r="E46" s="95"/>
      <c r="F46" s="95"/>
      <c r="G46" s="95"/>
      <c r="H46" s="95"/>
      <c r="I46" s="95"/>
      <c r="J46" s="96"/>
      <c r="K46" s="17"/>
    </row>
    <row r="47" spans="1:16" ht="23.25" customHeight="1">
      <c r="A47" s="14" t="s">
        <v>88</v>
      </c>
      <c r="B47" s="73" t="s">
        <v>46</v>
      </c>
      <c r="C47" s="73"/>
      <c r="D47" s="73"/>
      <c r="E47" s="73"/>
      <c r="F47" s="5">
        <v>725.9</v>
      </c>
      <c r="G47" s="5">
        <v>4.05</v>
      </c>
      <c r="H47" s="5">
        <f>F47*G47*12</f>
        <v>35278.74</v>
      </c>
      <c r="I47" s="82"/>
      <c r="J47" s="83"/>
      <c r="K47" s="17"/>
      <c r="L47" s="46"/>
      <c r="M47" s="46"/>
      <c r="N47" s="46"/>
      <c r="O47" s="46"/>
      <c r="P47" s="46"/>
    </row>
    <row r="48" spans="1:11" ht="12.75">
      <c r="A48" s="14" t="s">
        <v>89</v>
      </c>
      <c r="B48" s="79" t="s">
        <v>93</v>
      </c>
      <c r="C48" s="80"/>
      <c r="D48" s="80"/>
      <c r="E48" s="81"/>
      <c r="F48" s="8"/>
      <c r="G48" s="8">
        <v>15.6</v>
      </c>
      <c r="H48" s="8">
        <f>H36+H43+H44+H45+H47</f>
        <v>135888.48</v>
      </c>
      <c r="I48" s="92">
        <v>147148.48</v>
      </c>
      <c r="J48" s="92"/>
      <c r="K48" s="17"/>
    </row>
    <row r="49" spans="2:10" ht="18.75" customHeight="1">
      <c r="B49" s="91" t="s">
        <v>155</v>
      </c>
      <c r="C49" s="91"/>
      <c r="D49" s="91"/>
      <c r="E49" s="91"/>
      <c r="F49" s="91"/>
      <c r="G49" s="91"/>
      <c r="H49" s="91"/>
      <c r="I49" s="91"/>
      <c r="J49" s="91"/>
    </row>
    <row r="50" spans="1:10" ht="36.75" customHeight="1">
      <c r="A50" s="7" t="s">
        <v>75</v>
      </c>
      <c r="B50" s="86" t="s">
        <v>52</v>
      </c>
      <c r="C50" s="87"/>
      <c r="D50" s="93" t="s">
        <v>48</v>
      </c>
      <c r="E50" s="93"/>
      <c r="F50" s="93"/>
      <c r="G50" s="93"/>
      <c r="H50" s="93"/>
      <c r="I50" s="93"/>
      <c r="J50" s="9" t="s">
        <v>49</v>
      </c>
    </row>
    <row r="51" spans="1:10" ht="23.25" customHeight="1">
      <c r="A51" s="5">
        <v>21</v>
      </c>
      <c r="B51" s="64" t="s">
        <v>173</v>
      </c>
      <c r="C51" s="65" t="s">
        <v>173</v>
      </c>
      <c r="D51" s="76" t="s">
        <v>174</v>
      </c>
      <c r="E51" s="77" t="s">
        <v>174</v>
      </c>
      <c r="F51" s="77" t="s">
        <v>174</v>
      </c>
      <c r="G51" s="77" t="s">
        <v>174</v>
      </c>
      <c r="H51" s="77" t="s">
        <v>174</v>
      </c>
      <c r="I51" s="78" t="s">
        <v>174</v>
      </c>
      <c r="J51" s="57">
        <v>3510</v>
      </c>
    </row>
    <row r="52" spans="1:10" ht="12.75" customHeight="1">
      <c r="A52" s="5">
        <v>22</v>
      </c>
      <c r="B52" s="84" t="s">
        <v>175</v>
      </c>
      <c r="C52" s="85" t="s">
        <v>175</v>
      </c>
      <c r="D52" s="76" t="s">
        <v>185</v>
      </c>
      <c r="E52" s="77" t="s">
        <v>185</v>
      </c>
      <c r="F52" s="77" t="s">
        <v>185</v>
      </c>
      <c r="G52" s="77" t="s">
        <v>185</v>
      </c>
      <c r="H52" s="77" t="s">
        <v>185</v>
      </c>
      <c r="I52" s="78" t="s">
        <v>185</v>
      </c>
      <c r="J52" s="58">
        <v>7523</v>
      </c>
    </row>
    <row r="53" spans="1:10" ht="13.5">
      <c r="A53" s="5">
        <v>23</v>
      </c>
      <c r="B53" s="64" t="s">
        <v>176</v>
      </c>
      <c r="C53" s="65" t="s">
        <v>176</v>
      </c>
      <c r="D53" s="61" t="s">
        <v>186</v>
      </c>
      <c r="E53" s="62" t="s">
        <v>186</v>
      </c>
      <c r="F53" s="62" t="s">
        <v>186</v>
      </c>
      <c r="G53" s="62" t="s">
        <v>186</v>
      </c>
      <c r="H53" s="62" t="s">
        <v>186</v>
      </c>
      <c r="I53" s="63" t="s">
        <v>186</v>
      </c>
      <c r="J53" s="57">
        <v>12885</v>
      </c>
    </row>
    <row r="54" spans="1:10" ht="13.5">
      <c r="A54" s="5">
        <v>24</v>
      </c>
      <c r="B54" s="64" t="s">
        <v>177</v>
      </c>
      <c r="C54" s="65" t="s">
        <v>177</v>
      </c>
      <c r="D54" s="61" t="s">
        <v>187</v>
      </c>
      <c r="E54" s="62" t="s">
        <v>187</v>
      </c>
      <c r="F54" s="62" t="s">
        <v>187</v>
      </c>
      <c r="G54" s="62" t="s">
        <v>187</v>
      </c>
      <c r="H54" s="62" t="s">
        <v>187</v>
      </c>
      <c r="I54" s="63" t="s">
        <v>187</v>
      </c>
      <c r="J54" s="57">
        <v>2748</v>
      </c>
    </row>
    <row r="55" spans="1:13" ht="12.75">
      <c r="A55" s="5">
        <v>25</v>
      </c>
      <c r="B55" s="64" t="s">
        <v>178</v>
      </c>
      <c r="C55" s="65" t="s">
        <v>178</v>
      </c>
      <c r="D55" s="61" t="s">
        <v>187</v>
      </c>
      <c r="E55" s="62" t="s">
        <v>187</v>
      </c>
      <c r="F55" s="62" t="s">
        <v>187</v>
      </c>
      <c r="G55" s="62" t="s">
        <v>187</v>
      </c>
      <c r="H55" s="62" t="s">
        <v>187</v>
      </c>
      <c r="I55" s="63" t="s">
        <v>187</v>
      </c>
      <c r="J55" s="50">
        <v>587</v>
      </c>
      <c r="M55" s="53"/>
    </row>
    <row r="56" spans="1:13" ht="12.75">
      <c r="A56" s="5">
        <v>26</v>
      </c>
      <c r="B56" s="64" t="s">
        <v>179</v>
      </c>
      <c r="C56" s="65" t="s">
        <v>179</v>
      </c>
      <c r="D56" s="61" t="s">
        <v>188</v>
      </c>
      <c r="E56" s="62" t="s">
        <v>188</v>
      </c>
      <c r="F56" s="62" t="s">
        <v>188</v>
      </c>
      <c r="G56" s="62" t="s">
        <v>188</v>
      </c>
      <c r="H56" s="62" t="s">
        <v>188</v>
      </c>
      <c r="I56" s="63" t="s">
        <v>188</v>
      </c>
      <c r="J56" s="50">
        <v>47281</v>
      </c>
      <c r="M56" s="53"/>
    </row>
    <row r="57" spans="1:13" ht="12.75">
      <c r="A57" s="5">
        <v>27</v>
      </c>
      <c r="B57" s="64" t="s">
        <v>180</v>
      </c>
      <c r="C57" s="65" t="s">
        <v>180</v>
      </c>
      <c r="D57" s="61" t="s">
        <v>189</v>
      </c>
      <c r="E57" s="62" t="s">
        <v>189</v>
      </c>
      <c r="F57" s="62" t="s">
        <v>189</v>
      </c>
      <c r="G57" s="62" t="s">
        <v>189</v>
      </c>
      <c r="H57" s="62" t="s">
        <v>189</v>
      </c>
      <c r="I57" s="63" t="s">
        <v>189</v>
      </c>
      <c r="J57" s="50">
        <v>21379</v>
      </c>
      <c r="M57" s="53"/>
    </row>
    <row r="58" spans="1:13" ht="12.75">
      <c r="A58" s="5">
        <v>28</v>
      </c>
      <c r="B58" s="64" t="s">
        <v>181</v>
      </c>
      <c r="C58" s="65" t="s">
        <v>181</v>
      </c>
      <c r="D58" s="61" t="s">
        <v>190</v>
      </c>
      <c r="E58" s="62" t="s">
        <v>190</v>
      </c>
      <c r="F58" s="62" t="s">
        <v>190</v>
      </c>
      <c r="G58" s="62" t="s">
        <v>190</v>
      </c>
      <c r="H58" s="62" t="s">
        <v>190</v>
      </c>
      <c r="I58" s="63" t="s">
        <v>190</v>
      </c>
      <c r="J58" s="50">
        <v>10971</v>
      </c>
      <c r="M58" s="53"/>
    </row>
    <row r="59" spans="1:13" ht="12.75">
      <c r="A59" s="5">
        <v>29</v>
      </c>
      <c r="B59" s="64" t="s">
        <v>182</v>
      </c>
      <c r="C59" s="65" t="s">
        <v>182</v>
      </c>
      <c r="D59" s="61" t="s">
        <v>191</v>
      </c>
      <c r="E59" s="62" t="s">
        <v>191</v>
      </c>
      <c r="F59" s="62" t="s">
        <v>191</v>
      </c>
      <c r="G59" s="62" t="s">
        <v>191</v>
      </c>
      <c r="H59" s="62" t="s">
        <v>191</v>
      </c>
      <c r="I59" s="63" t="s">
        <v>191</v>
      </c>
      <c r="J59" s="50">
        <v>9150</v>
      </c>
      <c r="M59" s="53"/>
    </row>
    <row r="60" spans="1:13" ht="12.75">
      <c r="A60" s="5">
        <v>30</v>
      </c>
      <c r="B60" s="64" t="s">
        <v>183</v>
      </c>
      <c r="C60" s="65" t="s">
        <v>183</v>
      </c>
      <c r="D60" s="61" t="s">
        <v>272</v>
      </c>
      <c r="E60" s="62" t="s">
        <v>192</v>
      </c>
      <c r="F60" s="62" t="s">
        <v>192</v>
      </c>
      <c r="G60" s="62" t="s">
        <v>192</v>
      </c>
      <c r="H60" s="62" t="s">
        <v>192</v>
      </c>
      <c r="I60" s="63" t="s">
        <v>192</v>
      </c>
      <c r="J60" s="50">
        <v>54613</v>
      </c>
      <c r="M60" s="53"/>
    </row>
    <row r="61" spans="1:10" ht="22.5" customHeight="1">
      <c r="A61" s="5">
        <v>31</v>
      </c>
      <c r="B61" s="64" t="s">
        <v>184</v>
      </c>
      <c r="C61" s="65" t="s">
        <v>184</v>
      </c>
      <c r="D61" s="76" t="s">
        <v>193</v>
      </c>
      <c r="E61" s="77" t="s">
        <v>193</v>
      </c>
      <c r="F61" s="77" t="s">
        <v>193</v>
      </c>
      <c r="G61" s="77" t="s">
        <v>193</v>
      </c>
      <c r="H61" s="77" t="s">
        <v>193</v>
      </c>
      <c r="I61" s="78" t="s">
        <v>193</v>
      </c>
      <c r="J61" s="50">
        <v>264216</v>
      </c>
    </row>
    <row r="62" spans="1:10" ht="14.25" customHeight="1">
      <c r="A62" s="2">
        <v>32</v>
      </c>
      <c r="B62" s="70"/>
      <c r="C62" s="71"/>
      <c r="D62" s="67"/>
      <c r="E62" s="68"/>
      <c r="F62" s="68"/>
      <c r="G62" s="68"/>
      <c r="H62" s="68"/>
      <c r="I62" s="69"/>
      <c r="J62" s="59">
        <f>SUM(J51:J61)</f>
        <v>434863</v>
      </c>
    </row>
    <row r="63" spans="1:22" ht="44.25" customHeight="1">
      <c r="A63" s="26" t="s">
        <v>94</v>
      </c>
      <c r="B63" s="72" t="s">
        <v>273</v>
      </c>
      <c r="C63" s="72"/>
      <c r="D63" s="72"/>
      <c r="E63" s="72"/>
      <c r="F63" s="72"/>
      <c r="G63" s="72"/>
      <c r="H63" s="72"/>
      <c r="I63" s="72"/>
      <c r="J63" s="72"/>
      <c r="M63" s="25"/>
      <c r="N63" s="25"/>
      <c r="O63" s="25"/>
      <c r="P63" s="25"/>
      <c r="Q63" s="25"/>
      <c r="R63" s="25"/>
      <c r="S63" s="25"/>
      <c r="T63" s="25"/>
      <c r="U63" s="25"/>
      <c r="V63" s="25"/>
    </row>
    <row r="64" spans="1:22" ht="12.75">
      <c r="A64" s="25" t="s">
        <v>95</v>
      </c>
      <c r="B64" s="66" t="s">
        <v>98</v>
      </c>
      <c r="C64" s="66"/>
      <c r="D64" s="66"/>
      <c r="E64" s="66"/>
      <c r="F64" s="66"/>
      <c r="G64" s="66"/>
      <c r="H64" s="66"/>
      <c r="I64" s="66"/>
      <c r="J64" s="66"/>
      <c r="M64" s="25"/>
      <c r="N64" s="25"/>
      <c r="O64" s="25"/>
      <c r="P64" s="25"/>
      <c r="Q64" s="25"/>
      <c r="R64" s="25"/>
      <c r="S64" s="25"/>
      <c r="T64" s="25"/>
      <c r="U64" s="25"/>
      <c r="V64" s="25"/>
    </row>
    <row r="65" spans="1:22" ht="12.75">
      <c r="A65" s="25" t="s">
        <v>96</v>
      </c>
      <c r="B65" s="66" t="s">
        <v>99</v>
      </c>
      <c r="C65" s="66"/>
      <c r="D65" s="66"/>
      <c r="E65" s="66"/>
      <c r="F65" s="66"/>
      <c r="G65" s="66"/>
      <c r="H65" s="66"/>
      <c r="I65" s="66"/>
      <c r="J65" s="66"/>
      <c r="M65" s="25"/>
      <c r="N65" s="25"/>
      <c r="O65" s="25"/>
      <c r="P65" s="25"/>
      <c r="Q65" s="25"/>
      <c r="R65" s="25"/>
      <c r="S65" s="25"/>
      <c r="T65" s="25"/>
      <c r="U65" s="25"/>
      <c r="V65" s="25"/>
    </row>
    <row r="66" spans="1:10" ht="15" customHeight="1">
      <c r="A66" s="25" t="s">
        <v>97</v>
      </c>
      <c r="B66" s="66" t="s">
        <v>100</v>
      </c>
      <c r="C66" s="66"/>
      <c r="D66" s="66"/>
      <c r="E66" s="66"/>
      <c r="F66" s="66"/>
      <c r="G66" s="66"/>
      <c r="H66" s="66"/>
      <c r="I66" s="66"/>
      <c r="J66" s="66"/>
    </row>
    <row r="67" spans="1:10" ht="12.75">
      <c r="A67" s="25"/>
      <c r="B67" s="18"/>
      <c r="C67" s="18"/>
      <c r="D67" s="18"/>
      <c r="E67" s="18"/>
      <c r="F67" s="18"/>
      <c r="G67" s="18"/>
      <c r="H67" s="18"/>
      <c r="I67" s="18"/>
      <c r="J67" s="18"/>
    </row>
    <row r="68" spans="1:10" ht="12.75">
      <c r="A68" s="66" t="s">
        <v>396</v>
      </c>
      <c r="B68" s="66"/>
      <c r="C68" s="66"/>
      <c r="D68" s="66"/>
      <c r="E68" s="66"/>
      <c r="F68" s="66"/>
      <c r="G68" s="66"/>
      <c r="H68" s="66"/>
      <c r="I68" s="66"/>
      <c r="J68" s="66"/>
    </row>
    <row r="69" spans="1:10" ht="12.75">
      <c r="A69" s="75">
        <v>43903</v>
      </c>
      <c r="B69" s="75"/>
      <c r="C69" s="75"/>
      <c r="D69" s="18"/>
      <c r="E69" s="18"/>
      <c r="F69" s="18"/>
      <c r="G69" s="18"/>
      <c r="H69" s="18"/>
      <c r="I69" s="18"/>
      <c r="J69" s="18"/>
    </row>
    <row r="70" spans="1:10" ht="42.75" customHeight="1">
      <c r="A70" s="66" t="s">
        <v>51</v>
      </c>
      <c r="B70" s="66"/>
      <c r="C70" s="66"/>
      <c r="D70" s="66"/>
      <c r="E70" s="2"/>
      <c r="F70" s="2"/>
      <c r="G70" s="2"/>
      <c r="H70" s="2"/>
      <c r="I70" s="2"/>
      <c r="J70" s="2"/>
    </row>
    <row r="71" spans="1:10" ht="12.75">
      <c r="A71" s="66" t="s">
        <v>66</v>
      </c>
      <c r="B71" s="66"/>
      <c r="C71" s="66"/>
      <c r="D71" s="66"/>
      <c r="E71" s="2"/>
      <c r="F71" s="2"/>
      <c r="G71" s="2"/>
      <c r="H71" s="2"/>
      <c r="I71" s="2"/>
      <c r="J71" s="2"/>
    </row>
    <row r="72" spans="2:10" ht="12.75">
      <c r="B72" s="2"/>
      <c r="C72" s="2"/>
      <c r="D72" s="2"/>
      <c r="E72" s="2"/>
      <c r="F72" s="2"/>
      <c r="G72" s="2"/>
      <c r="H72" s="2"/>
      <c r="I72" s="2"/>
      <c r="J72" s="2"/>
    </row>
    <row r="73" spans="2:10" ht="12.75">
      <c r="B73" s="2"/>
      <c r="C73" s="2"/>
      <c r="D73" s="2"/>
      <c r="E73" s="2"/>
      <c r="F73" s="2"/>
      <c r="G73" s="2"/>
      <c r="H73" s="2"/>
      <c r="I73" s="2"/>
      <c r="J73" s="2"/>
    </row>
  </sheetData>
  <sheetProtection/>
  <mergeCells count="116">
    <mergeCell ref="B1:J1"/>
    <mergeCell ref="B2:J2"/>
    <mergeCell ref="G4:J4"/>
    <mergeCell ref="G5:J5"/>
    <mergeCell ref="G6:J6"/>
    <mergeCell ref="B8:J8"/>
    <mergeCell ref="B10:I10"/>
    <mergeCell ref="B11:G11"/>
    <mergeCell ref="I11:J11"/>
    <mergeCell ref="B12:G12"/>
    <mergeCell ref="I12:J12"/>
    <mergeCell ref="B13:G13"/>
    <mergeCell ref="I13:J13"/>
    <mergeCell ref="B14:G14"/>
    <mergeCell ref="I14:J14"/>
    <mergeCell ref="B15:G15"/>
    <mergeCell ref="I15:J15"/>
    <mergeCell ref="B16:G16"/>
    <mergeCell ref="I16:J16"/>
    <mergeCell ref="B23:G23"/>
    <mergeCell ref="I23:J23"/>
    <mergeCell ref="B17:G17"/>
    <mergeCell ref="I17:J17"/>
    <mergeCell ref="B18:G18"/>
    <mergeCell ref="I18:J18"/>
    <mergeCell ref="B19:G19"/>
    <mergeCell ref="I19:J19"/>
    <mergeCell ref="B20:G20"/>
    <mergeCell ref="I20:J20"/>
    <mergeCell ref="B21:G21"/>
    <mergeCell ref="I21:J21"/>
    <mergeCell ref="B22:G22"/>
    <mergeCell ref="I22:J22"/>
    <mergeCell ref="B24:G24"/>
    <mergeCell ref="I24:J24"/>
    <mergeCell ref="B25:G25"/>
    <mergeCell ref="I25:J25"/>
    <mergeCell ref="B27:G27"/>
    <mergeCell ref="I27:J27"/>
    <mergeCell ref="B26:G26"/>
    <mergeCell ref="I26:J26"/>
    <mergeCell ref="B28:G28"/>
    <mergeCell ref="I28:J28"/>
    <mergeCell ref="B30:G30"/>
    <mergeCell ref="I30:J30"/>
    <mergeCell ref="B29:G29"/>
    <mergeCell ref="I29:J29"/>
    <mergeCell ref="I37:J37"/>
    <mergeCell ref="I38:J38"/>
    <mergeCell ref="A35:J35"/>
    <mergeCell ref="B31:G31"/>
    <mergeCell ref="I31:J31"/>
    <mergeCell ref="I32:J32"/>
    <mergeCell ref="B34:E34"/>
    <mergeCell ref="B32:G32"/>
    <mergeCell ref="B36:E36"/>
    <mergeCell ref="I43:J43"/>
    <mergeCell ref="I44:J44"/>
    <mergeCell ref="I45:J45"/>
    <mergeCell ref="B38:E38"/>
    <mergeCell ref="A33:J33"/>
    <mergeCell ref="B39:E39"/>
    <mergeCell ref="B40:E40"/>
    <mergeCell ref="I40:J40"/>
    <mergeCell ref="I34:J34"/>
    <mergeCell ref="I36:J36"/>
    <mergeCell ref="B49:J49"/>
    <mergeCell ref="I41:J41"/>
    <mergeCell ref="I42:J42"/>
    <mergeCell ref="I48:J48"/>
    <mergeCell ref="D50:I50"/>
    <mergeCell ref="A46:J46"/>
    <mergeCell ref="B43:E43"/>
    <mergeCell ref="B44:E44"/>
    <mergeCell ref="B45:E45"/>
    <mergeCell ref="B47:E47"/>
    <mergeCell ref="B48:E48"/>
    <mergeCell ref="I47:J47"/>
    <mergeCell ref="I39:J39"/>
    <mergeCell ref="B54:C54"/>
    <mergeCell ref="D52:I52"/>
    <mergeCell ref="B52:C52"/>
    <mergeCell ref="B50:C50"/>
    <mergeCell ref="B51:C51"/>
    <mergeCell ref="F36:F45"/>
    <mergeCell ref="B37:E37"/>
    <mergeCell ref="B41:E41"/>
    <mergeCell ref="B42:E42"/>
    <mergeCell ref="A68:J68"/>
    <mergeCell ref="A69:C69"/>
    <mergeCell ref="A70:D70"/>
    <mergeCell ref="B60:C60"/>
    <mergeCell ref="D60:I60"/>
    <mergeCell ref="B61:C61"/>
    <mergeCell ref="D61:I61"/>
    <mergeCell ref="D51:I51"/>
    <mergeCell ref="A71:D71"/>
    <mergeCell ref="B65:J65"/>
    <mergeCell ref="D62:I62"/>
    <mergeCell ref="B66:J66"/>
    <mergeCell ref="B62:C62"/>
    <mergeCell ref="B63:J63"/>
    <mergeCell ref="B64:J64"/>
    <mergeCell ref="B57:C57"/>
    <mergeCell ref="D57:I57"/>
    <mergeCell ref="B59:C59"/>
    <mergeCell ref="D59:I59"/>
    <mergeCell ref="B58:C58"/>
    <mergeCell ref="D58:I58"/>
    <mergeCell ref="D55:I55"/>
    <mergeCell ref="B56:C56"/>
    <mergeCell ref="D56:I56"/>
    <mergeCell ref="B55:C55"/>
    <mergeCell ref="D54:I54"/>
    <mergeCell ref="B53:C53"/>
    <mergeCell ref="D53:I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46">
      <selection activeCell="M72" sqref="M72:M73"/>
    </sheetView>
  </sheetViews>
  <sheetFormatPr defaultColWidth="9.00390625" defaultRowHeight="12.75"/>
  <cols>
    <col min="1" max="1" width="3.875" style="0" customWidth="1"/>
    <col min="2" max="2" width="2.75390625" style="0" hidden="1" customWidth="1"/>
    <col min="3" max="3" width="13.00390625" style="0" customWidth="1"/>
    <col min="4" max="4" width="10.00390625" style="0" customWidth="1"/>
    <col min="5" max="5" width="18.875" style="0" customWidth="1"/>
    <col min="6" max="6" width="7.875" style="0" customWidth="1"/>
    <col min="7" max="7" width="10.75390625" style="0" customWidth="1"/>
    <col min="8" max="8" width="11.875" style="0" customWidth="1"/>
    <col min="9" max="9" width="2.375" style="0" customWidth="1"/>
    <col min="10" max="10" width="9.25390625" style="0" customWidth="1"/>
  </cols>
  <sheetData>
    <row r="1" spans="2:11" ht="18">
      <c r="B1" s="109" t="s">
        <v>2</v>
      </c>
      <c r="C1" s="109"/>
      <c r="D1" s="109"/>
      <c r="E1" s="109"/>
      <c r="F1" s="109"/>
      <c r="G1" s="109"/>
      <c r="H1" s="109"/>
      <c r="I1" s="109"/>
      <c r="J1" s="109"/>
      <c r="K1" s="1"/>
    </row>
    <row r="2" spans="2:11" ht="12.75">
      <c r="B2" s="110" t="s">
        <v>3</v>
      </c>
      <c r="C2" s="110"/>
      <c r="D2" s="110"/>
      <c r="E2" s="110"/>
      <c r="F2" s="110"/>
      <c r="G2" s="110"/>
      <c r="H2" s="110"/>
      <c r="I2" s="110"/>
      <c r="J2" s="110"/>
      <c r="K2" s="1"/>
    </row>
    <row r="3" spans="1:10" ht="6.75" customHeight="1">
      <c r="A3" s="27"/>
      <c r="B3" s="27" t="s">
        <v>0</v>
      </c>
      <c r="C3" s="27"/>
      <c r="D3" s="27"/>
      <c r="E3" s="27"/>
      <c r="F3" s="27"/>
      <c r="G3" s="27"/>
      <c r="H3" s="27"/>
      <c r="I3" s="27"/>
      <c r="J3" s="27"/>
    </row>
    <row r="4" spans="7:10" ht="18" customHeight="1" hidden="1">
      <c r="G4" s="138" t="s">
        <v>4</v>
      </c>
      <c r="H4" s="138"/>
      <c r="I4" s="138"/>
      <c r="J4" s="138"/>
    </row>
    <row r="5" spans="7:10" ht="12.75" hidden="1">
      <c r="G5" s="138" t="s">
        <v>1</v>
      </c>
      <c r="H5" s="138"/>
      <c r="I5" s="138"/>
      <c r="J5" s="138"/>
    </row>
    <row r="6" spans="7:10" ht="12.75" hidden="1">
      <c r="G6" s="138" t="s">
        <v>53</v>
      </c>
      <c r="H6" s="138"/>
      <c r="I6" s="138"/>
      <c r="J6" s="138"/>
    </row>
    <row r="8" spans="2:10" ht="29.25" customHeight="1">
      <c r="B8" s="112" t="s">
        <v>146</v>
      </c>
      <c r="C8" s="112"/>
      <c r="D8" s="112"/>
      <c r="E8" s="112"/>
      <c r="F8" s="112"/>
      <c r="G8" s="112"/>
      <c r="H8" s="112"/>
      <c r="I8" s="112"/>
      <c r="J8" s="112"/>
    </row>
    <row r="9" ht="6.75" customHeight="1"/>
    <row r="10" spans="2:13" ht="29.25" customHeight="1">
      <c r="B10" s="106" t="s">
        <v>5</v>
      </c>
      <c r="C10" s="106"/>
      <c r="D10" s="106"/>
      <c r="E10" s="106"/>
      <c r="F10" s="106"/>
      <c r="G10" s="106"/>
      <c r="H10" s="106"/>
      <c r="I10" s="107"/>
      <c r="J10" s="4"/>
      <c r="K10" s="4"/>
      <c r="L10" s="4"/>
      <c r="M10" s="4"/>
    </row>
    <row r="11" spans="1:10" ht="36" customHeight="1">
      <c r="A11" s="7" t="s">
        <v>75</v>
      </c>
      <c r="B11" s="93" t="s">
        <v>6</v>
      </c>
      <c r="C11" s="93"/>
      <c r="D11" s="93"/>
      <c r="E11" s="93"/>
      <c r="F11" s="93"/>
      <c r="G11" s="93"/>
      <c r="H11" s="10" t="s">
        <v>7</v>
      </c>
      <c r="I11" s="93" t="s">
        <v>8</v>
      </c>
      <c r="J11" s="93"/>
    </row>
    <row r="12" spans="1:10" ht="12.75">
      <c r="A12" s="14">
        <v>1</v>
      </c>
      <c r="B12" s="74" t="s">
        <v>9</v>
      </c>
      <c r="C12" s="74"/>
      <c r="D12" s="74"/>
      <c r="E12" s="74"/>
      <c r="F12" s="74"/>
      <c r="G12" s="74"/>
      <c r="H12" s="6"/>
      <c r="I12" s="108">
        <v>43466</v>
      </c>
      <c r="J12" s="108"/>
    </row>
    <row r="13" spans="1:10" ht="12.75">
      <c r="A13" s="14">
        <v>2</v>
      </c>
      <c r="B13" s="74" t="s">
        <v>10</v>
      </c>
      <c r="C13" s="74"/>
      <c r="D13" s="74"/>
      <c r="E13" s="74"/>
      <c r="F13" s="74"/>
      <c r="G13" s="74"/>
      <c r="H13" s="6"/>
      <c r="I13" s="108">
        <v>43830</v>
      </c>
      <c r="J13" s="108"/>
    </row>
    <row r="14" spans="1:10" ht="12.75">
      <c r="A14" s="14">
        <v>3</v>
      </c>
      <c r="B14" s="74" t="s">
        <v>11</v>
      </c>
      <c r="C14" s="74"/>
      <c r="D14" s="74"/>
      <c r="E14" s="74"/>
      <c r="F14" s="74"/>
      <c r="G14" s="74"/>
      <c r="H14" s="5" t="s">
        <v>13</v>
      </c>
      <c r="I14" s="92">
        <v>0</v>
      </c>
      <c r="J14" s="92"/>
    </row>
    <row r="15" spans="1:10" ht="12.75">
      <c r="A15" s="14">
        <v>4</v>
      </c>
      <c r="B15" s="74" t="s">
        <v>12</v>
      </c>
      <c r="C15" s="74"/>
      <c r="D15" s="74"/>
      <c r="E15" s="74"/>
      <c r="F15" s="74"/>
      <c r="G15" s="74"/>
      <c r="H15" s="5" t="s">
        <v>13</v>
      </c>
      <c r="I15" s="92">
        <v>20520.01</v>
      </c>
      <c r="J15" s="92"/>
    </row>
    <row r="16" spans="1:10" ht="12.75">
      <c r="A16" s="14">
        <v>5</v>
      </c>
      <c r="B16" s="74" t="s">
        <v>14</v>
      </c>
      <c r="C16" s="74"/>
      <c r="D16" s="74"/>
      <c r="E16" s="74"/>
      <c r="F16" s="74"/>
      <c r="G16" s="74"/>
      <c r="H16" s="5" t="s">
        <v>13</v>
      </c>
      <c r="I16" s="92">
        <v>0</v>
      </c>
      <c r="J16" s="92"/>
    </row>
    <row r="17" spans="1:10" ht="12.75">
      <c r="A17" s="14">
        <v>6</v>
      </c>
      <c r="B17" s="74" t="s">
        <v>15</v>
      </c>
      <c r="C17" s="74"/>
      <c r="D17" s="74"/>
      <c r="E17" s="74"/>
      <c r="F17" s="74"/>
      <c r="G17" s="74"/>
      <c r="H17" s="5" t="s">
        <v>13</v>
      </c>
      <c r="I17" s="92">
        <v>120840.18</v>
      </c>
      <c r="J17" s="92"/>
    </row>
    <row r="18" spans="1:11" ht="12.75">
      <c r="A18" s="14" t="s">
        <v>67</v>
      </c>
      <c r="B18" s="74" t="s">
        <v>16</v>
      </c>
      <c r="C18" s="74"/>
      <c r="D18" s="74"/>
      <c r="E18" s="74"/>
      <c r="F18" s="74"/>
      <c r="G18" s="74"/>
      <c r="H18" s="5" t="s">
        <v>13</v>
      </c>
      <c r="I18" s="92">
        <v>67832.22</v>
      </c>
      <c r="J18" s="92"/>
      <c r="K18" s="3"/>
    </row>
    <row r="19" spans="1:10" ht="12.75">
      <c r="A19" s="14" t="s">
        <v>68</v>
      </c>
      <c r="B19" s="74" t="s">
        <v>17</v>
      </c>
      <c r="C19" s="74"/>
      <c r="D19" s="74"/>
      <c r="E19" s="74"/>
      <c r="F19" s="74"/>
      <c r="G19" s="74"/>
      <c r="H19" s="5" t="s">
        <v>13</v>
      </c>
      <c r="I19" s="92">
        <v>37734.48</v>
      </c>
      <c r="J19" s="92"/>
    </row>
    <row r="20" spans="1:10" ht="12.75">
      <c r="A20" s="14" t="s">
        <v>69</v>
      </c>
      <c r="B20" s="74" t="s">
        <v>18</v>
      </c>
      <c r="C20" s="74"/>
      <c r="D20" s="74"/>
      <c r="E20" s="74"/>
      <c r="F20" s="74"/>
      <c r="G20" s="74"/>
      <c r="H20" s="5" t="s">
        <v>13</v>
      </c>
      <c r="I20" s="92">
        <v>15273.48</v>
      </c>
      <c r="J20" s="92"/>
    </row>
    <row r="21" spans="1:10" ht="12.75">
      <c r="A21" s="14">
        <v>7</v>
      </c>
      <c r="B21" s="74" t="s">
        <v>90</v>
      </c>
      <c r="C21" s="74"/>
      <c r="D21" s="74"/>
      <c r="E21" s="74"/>
      <c r="F21" s="74"/>
      <c r="G21" s="74"/>
      <c r="H21" s="5" t="s">
        <v>13</v>
      </c>
      <c r="I21" s="92">
        <f>J63</f>
        <v>111371</v>
      </c>
      <c r="J21" s="92"/>
    </row>
    <row r="22" spans="1:10" ht="47.25" customHeight="1">
      <c r="A22" s="14">
        <v>8</v>
      </c>
      <c r="B22" s="73" t="s">
        <v>91</v>
      </c>
      <c r="C22" s="73"/>
      <c r="D22" s="73"/>
      <c r="E22" s="73"/>
      <c r="F22" s="73"/>
      <c r="G22" s="73"/>
      <c r="H22" s="24" t="s">
        <v>13</v>
      </c>
      <c r="I22" s="105">
        <f>I18+I20</f>
        <v>83105.7</v>
      </c>
      <c r="J22" s="105"/>
    </row>
    <row r="23" spans="1:10" ht="12.75">
      <c r="A23" s="14">
        <v>9</v>
      </c>
      <c r="B23" s="74" t="s">
        <v>19</v>
      </c>
      <c r="C23" s="74"/>
      <c r="D23" s="74"/>
      <c r="E23" s="74"/>
      <c r="F23" s="74"/>
      <c r="G23" s="74"/>
      <c r="H23" s="5" t="s">
        <v>13</v>
      </c>
      <c r="I23" s="92">
        <v>115046.23</v>
      </c>
      <c r="J23" s="92"/>
    </row>
    <row r="24" spans="1:10" ht="12.75">
      <c r="A24" s="14" t="s">
        <v>70</v>
      </c>
      <c r="B24" s="74" t="s">
        <v>20</v>
      </c>
      <c r="C24" s="74"/>
      <c r="D24" s="74"/>
      <c r="E24" s="74"/>
      <c r="F24" s="74"/>
      <c r="G24" s="74"/>
      <c r="H24" s="5" t="s">
        <v>13</v>
      </c>
      <c r="I24" s="92">
        <v>115046.23</v>
      </c>
      <c r="J24" s="92"/>
    </row>
    <row r="25" spans="1:10" ht="12.75">
      <c r="A25" s="14" t="s">
        <v>71</v>
      </c>
      <c r="B25" s="74" t="s">
        <v>21</v>
      </c>
      <c r="C25" s="74"/>
      <c r="D25" s="74"/>
      <c r="E25" s="74"/>
      <c r="F25" s="74"/>
      <c r="G25" s="74"/>
      <c r="H25" s="5" t="s">
        <v>13</v>
      </c>
      <c r="I25" s="92">
        <v>0</v>
      </c>
      <c r="J25" s="92"/>
    </row>
    <row r="26" spans="1:10" ht="12.75">
      <c r="A26" s="14" t="s">
        <v>72</v>
      </c>
      <c r="B26" s="74" t="s">
        <v>22</v>
      </c>
      <c r="C26" s="74"/>
      <c r="D26" s="74"/>
      <c r="E26" s="74"/>
      <c r="F26" s="74"/>
      <c r="G26" s="74"/>
      <c r="H26" s="5" t="s">
        <v>13</v>
      </c>
      <c r="I26" s="92">
        <v>0</v>
      </c>
      <c r="J26" s="92"/>
    </row>
    <row r="27" spans="1:10" ht="12.75">
      <c r="A27" s="14" t="s">
        <v>73</v>
      </c>
      <c r="B27" s="74" t="s">
        <v>23</v>
      </c>
      <c r="C27" s="74"/>
      <c r="D27" s="74"/>
      <c r="E27" s="74"/>
      <c r="F27" s="74"/>
      <c r="G27" s="74"/>
      <c r="H27" s="5" t="s">
        <v>13</v>
      </c>
      <c r="I27" s="92">
        <v>0</v>
      </c>
      <c r="J27" s="92"/>
    </row>
    <row r="28" spans="1:10" ht="12.75">
      <c r="A28" s="14" t="s">
        <v>74</v>
      </c>
      <c r="B28" s="74" t="s">
        <v>24</v>
      </c>
      <c r="C28" s="74"/>
      <c r="D28" s="74"/>
      <c r="E28" s="74"/>
      <c r="F28" s="74"/>
      <c r="G28" s="74"/>
      <c r="H28" s="5" t="s">
        <v>13</v>
      </c>
      <c r="I28" s="92">
        <v>0</v>
      </c>
      <c r="J28" s="92"/>
    </row>
    <row r="29" spans="1:10" ht="12.75">
      <c r="A29" s="14">
        <v>10</v>
      </c>
      <c r="B29" s="74" t="s">
        <v>25</v>
      </c>
      <c r="C29" s="74"/>
      <c r="D29" s="74"/>
      <c r="E29" s="74"/>
      <c r="F29" s="74"/>
      <c r="G29" s="74"/>
      <c r="H29" s="5" t="s">
        <v>13</v>
      </c>
      <c r="I29" s="92">
        <v>0</v>
      </c>
      <c r="J29" s="92"/>
    </row>
    <row r="30" spans="1:10" ht="12.75">
      <c r="A30" s="14">
        <v>11</v>
      </c>
      <c r="B30" s="74" t="s">
        <v>26</v>
      </c>
      <c r="C30" s="74"/>
      <c r="D30" s="74"/>
      <c r="E30" s="74"/>
      <c r="F30" s="74"/>
      <c r="G30" s="74"/>
      <c r="H30" s="5" t="s">
        <v>13</v>
      </c>
      <c r="I30" s="92">
        <v>0</v>
      </c>
      <c r="J30" s="92"/>
    </row>
    <row r="31" spans="1:10" ht="12.75">
      <c r="A31" s="14">
        <v>12</v>
      </c>
      <c r="B31" s="74" t="s">
        <v>92</v>
      </c>
      <c r="C31" s="74"/>
      <c r="D31" s="74"/>
      <c r="E31" s="74"/>
      <c r="F31" s="74"/>
      <c r="G31" s="74"/>
      <c r="H31" s="5" t="s">
        <v>13</v>
      </c>
      <c r="I31" s="92">
        <v>0</v>
      </c>
      <c r="J31" s="92"/>
    </row>
    <row r="32" spans="1:10" ht="12.75">
      <c r="A32" s="14" t="s">
        <v>77</v>
      </c>
      <c r="B32" s="74" t="s">
        <v>28</v>
      </c>
      <c r="C32" s="74"/>
      <c r="D32" s="74"/>
      <c r="E32" s="74"/>
      <c r="F32" s="74"/>
      <c r="G32" s="74"/>
      <c r="H32" s="5" t="s">
        <v>13</v>
      </c>
      <c r="I32" s="92">
        <f>I21+I22-I15-I23</f>
        <v>58910.46000000001</v>
      </c>
      <c r="J32" s="92"/>
    </row>
    <row r="33" spans="1:10" ht="21" customHeight="1">
      <c r="A33" s="97" t="s">
        <v>76</v>
      </c>
      <c r="B33" s="97"/>
      <c r="C33" s="97"/>
      <c r="D33" s="97"/>
      <c r="E33" s="97"/>
      <c r="F33" s="97"/>
      <c r="G33" s="97"/>
      <c r="H33" s="97"/>
      <c r="I33" s="97"/>
      <c r="J33" s="97"/>
    </row>
    <row r="34" spans="1:13" ht="44.25" customHeight="1">
      <c r="A34" s="9" t="s">
        <v>75</v>
      </c>
      <c r="B34" s="93" t="s">
        <v>29</v>
      </c>
      <c r="C34" s="93"/>
      <c r="D34" s="93"/>
      <c r="E34" s="93"/>
      <c r="F34" s="9" t="s">
        <v>30</v>
      </c>
      <c r="G34" s="9" t="s">
        <v>31</v>
      </c>
      <c r="H34" s="9" t="s">
        <v>32</v>
      </c>
      <c r="I34" s="98" t="s">
        <v>33</v>
      </c>
      <c r="J34" s="99"/>
      <c r="K34" s="2"/>
      <c r="L34" s="2"/>
      <c r="M34" s="2"/>
    </row>
    <row r="35" spans="1:10" ht="15" customHeight="1">
      <c r="A35" s="94" t="s">
        <v>34</v>
      </c>
      <c r="B35" s="95"/>
      <c r="C35" s="95"/>
      <c r="D35" s="95"/>
      <c r="E35" s="95"/>
      <c r="F35" s="95"/>
      <c r="G35" s="95"/>
      <c r="H35" s="95"/>
      <c r="I35" s="95"/>
      <c r="J35" s="96"/>
    </row>
    <row r="36" spans="1:10" ht="36.75" customHeight="1">
      <c r="A36" s="14" t="s">
        <v>78</v>
      </c>
      <c r="B36" s="73" t="s">
        <v>35</v>
      </c>
      <c r="C36" s="73"/>
      <c r="D36" s="73"/>
      <c r="E36" s="73"/>
      <c r="F36" s="5">
        <v>748.7</v>
      </c>
      <c r="G36" s="5">
        <f>G37+G38+G39+G40+G41+G42</f>
        <v>5.84</v>
      </c>
      <c r="H36" s="5">
        <f>F36*G36*12</f>
        <v>52468.89600000001</v>
      </c>
      <c r="I36" s="82"/>
      <c r="J36" s="83"/>
    </row>
    <row r="37" spans="1:10" ht="12.75">
      <c r="A37" s="14" t="s">
        <v>80</v>
      </c>
      <c r="B37" s="74" t="s">
        <v>132</v>
      </c>
      <c r="C37" s="74"/>
      <c r="D37" s="74"/>
      <c r="E37" s="74"/>
      <c r="F37" s="5"/>
      <c r="G37" s="11">
        <v>1.2</v>
      </c>
      <c r="H37" s="5">
        <f>F36*G37*12</f>
        <v>10781.28</v>
      </c>
      <c r="I37" s="82"/>
      <c r="J37" s="83"/>
    </row>
    <row r="38" spans="1:10" ht="12.75">
      <c r="A38" s="14" t="s">
        <v>81</v>
      </c>
      <c r="B38" s="74" t="s">
        <v>37</v>
      </c>
      <c r="C38" s="74"/>
      <c r="D38" s="74"/>
      <c r="E38" s="74"/>
      <c r="F38" s="5"/>
      <c r="G38" s="11">
        <v>1.6</v>
      </c>
      <c r="H38" s="5">
        <f>F36*G38*12</f>
        <v>14375.04</v>
      </c>
      <c r="I38" s="82"/>
      <c r="J38" s="83"/>
    </row>
    <row r="39" spans="1:10" ht="12.75">
      <c r="A39" s="14" t="s">
        <v>82</v>
      </c>
      <c r="B39" s="74" t="s">
        <v>38</v>
      </c>
      <c r="C39" s="74"/>
      <c r="D39" s="74"/>
      <c r="E39" s="74"/>
      <c r="F39" s="5"/>
      <c r="G39" s="11">
        <v>1.1</v>
      </c>
      <c r="H39" s="5">
        <f>F36*G39*12</f>
        <v>9882.840000000002</v>
      </c>
      <c r="I39" s="82"/>
      <c r="J39" s="83"/>
    </row>
    <row r="40" spans="1:10" ht="12.75">
      <c r="A40" s="14" t="s">
        <v>83</v>
      </c>
      <c r="B40" s="74" t="s">
        <v>39</v>
      </c>
      <c r="C40" s="74"/>
      <c r="D40" s="74"/>
      <c r="E40" s="74"/>
      <c r="F40" s="5"/>
      <c r="G40" s="11">
        <v>1.4</v>
      </c>
      <c r="H40" s="5">
        <f>F36*G40*12</f>
        <v>12578.16</v>
      </c>
      <c r="I40" s="82"/>
      <c r="J40" s="83"/>
    </row>
    <row r="41" spans="1:10" ht="24" customHeight="1">
      <c r="A41" s="14" t="s">
        <v>84</v>
      </c>
      <c r="B41" s="73" t="s">
        <v>40</v>
      </c>
      <c r="C41" s="73"/>
      <c r="D41" s="73"/>
      <c r="E41" s="73"/>
      <c r="F41" s="5"/>
      <c r="G41" s="11">
        <v>0.02</v>
      </c>
      <c r="H41" s="5">
        <f>F36*G41*12</f>
        <v>179.68800000000002</v>
      </c>
      <c r="I41" s="82"/>
      <c r="J41" s="83"/>
    </row>
    <row r="42" spans="1:10" ht="12.75">
      <c r="A42" s="14" t="s">
        <v>85</v>
      </c>
      <c r="B42" s="74" t="s">
        <v>41</v>
      </c>
      <c r="C42" s="74"/>
      <c r="D42" s="74"/>
      <c r="E42" s="74"/>
      <c r="F42" s="5"/>
      <c r="G42" s="11">
        <v>0.52</v>
      </c>
      <c r="H42" s="5">
        <f>F36*G42*12</f>
        <v>4671.888</v>
      </c>
      <c r="I42" s="82"/>
      <c r="J42" s="83"/>
    </row>
    <row r="43" spans="1:10" ht="12.75">
      <c r="A43" s="14" t="s">
        <v>79</v>
      </c>
      <c r="B43" s="74" t="s">
        <v>42</v>
      </c>
      <c r="C43" s="74"/>
      <c r="D43" s="74"/>
      <c r="E43" s="74"/>
      <c r="F43" s="5"/>
      <c r="G43" s="5">
        <v>0.41</v>
      </c>
      <c r="H43" s="5">
        <f>F36*G43*12</f>
        <v>3683.604</v>
      </c>
      <c r="I43" s="82"/>
      <c r="J43" s="83"/>
    </row>
    <row r="44" spans="1:10" ht="12.75">
      <c r="A44" s="14" t="s">
        <v>86</v>
      </c>
      <c r="B44" s="74" t="s">
        <v>43</v>
      </c>
      <c r="C44" s="74"/>
      <c r="D44" s="74"/>
      <c r="E44" s="74"/>
      <c r="F44" s="5"/>
      <c r="G44" s="5">
        <v>1.3</v>
      </c>
      <c r="H44" s="5">
        <f>F36*G44*12</f>
        <v>11679.720000000001</v>
      </c>
      <c r="I44" s="82"/>
      <c r="J44" s="83"/>
    </row>
    <row r="45" spans="1:10" ht="12.75">
      <c r="A45" s="14" t="s">
        <v>87</v>
      </c>
      <c r="B45" s="74" t="s">
        <v>44</v>
      </c>
      <c r="C45" s="74"/>
      <c r="D45" s="74"/>
      <c r="E45" s="74"/>
      <c r="F45" s="5"/>
      <c r="G45" s="5">
        <v>1.7</v>
      </c>
      <c r="H45" s="5">
        <f>F36*G45*12</f>
        <v>15273.48</v>
      </c>
      <c r="I45" s="82"/>
      <c r="J45" s="83"/>
    </row>
    <row r="46" spans="1:10" ht="15.75" customHeight="1">
      <c r="A46" s="94" t="s">
        <v>45</v>
      </c>
      <c r="B46" s="95"/>
      <c r="C46" s="95"/>
      <c r="D46" s="95"/>
      <c r="E46" s="95"/>
      <c r="F46" s="95"/>
      <c r="G46" s="95"/>
      <c r="H46" s="95"/>
      <c r="I46" s="95"/>
      <c r="J46" s="96"/>
    </row>
    <row r="47" spans="1:10" ht="23.25" customHeight="1">
      <c r="A47" s="11">
        <v>18</v>
      </c>
      <c r="B47" s="73" t="s">
        <v>46</v>
      </c>
      <c r="C47" s="73"/>
      <c r="D47" s="73"/>
      <c r="E47" s="73"/>
      <c r="F47" s="5">
        <v>748.7</v>
      </c>
      <c r="G47" s="5">
        <v>4.2</v>
      </c>
      <c r="H47" s="5">
        <f>F47*G47*12</f>
        <v>37734.48</v>
      </c>
      <c r="I47" s="82"/>
      <c r="J47" s="83"/>
    </row>
    <row r="48" spans="1:10" ht="12.75">
      <c r="A48" s="11">
        <v>19</v>
      </c>
      <c r="B48" s="5" t="s">
        <v>47</v>
      </c>
      <c r="C48" s="133" t="s">
        <v>119</v>
      </c>
      <c r="D48" s="134"/>
      <c r="E48" s="135"/>
      <c r="F48" s="8"/>
      <c r="G48" s="12">
        <f>G36+G43+G44+G45+G47</f>
        <v>13.45</v>
      </c>
      <c r="H48" s="8">
        <f>H36+H43+H44+H45+H47</f>
        <v>120840.18</v>
      </c>
      <c r="I48" s="92">
        <v>115046.23</v>
      </c>
      <c r="J48" s="92"/>
    </row>
    <row r="49" spans="1:10" ht="18.75" customHeight="1">
      <c r="A49" s="25"/>
      <c r="B49" s="91" t="s">
        <v>155</v>
      </c>
      <c r="C49" s="91"/>
      <c r="D49" s="91"/>
      <c r="E49" s="91"/>
      <c r="F49" s="91"/>
      <c r="G49" s="91"/>
      <c r="H49" s="91"/>
      <c r="I49" s="91"/>
      <c r="J49" s="91"/>
    </row>
    <row r="50" spans="1:10" ht="35.25" customHeight="1">
      <c r="A50" s="7" t="s">
        <v>75</v>
      </c>
      <c r="B50" s="10"/>
      <c r="C50" s="15" t="s">
        <v>52</v>
      </c>
      <c r="D50" s="93" t="s">
        <v>48</v>
      </c>
      <c r="E50" s="93"/>
      <c r="F50" s="93"/>
      <c r="G50" s="93"/>
      <c r="H50" s="93"/>
      <c r="I50" s="93"/>
      <c r="J50" s="9" t="s">
        <v>49</v>
      </c>
    </row>
    <row r="51" spans="1:10" ht="12.75">
      <c r="A51" s="11">
        <v>20</v>
      </c>
      <c r="B51" s="5"/>
      <c r="C51" s="14" t="s">
        <v>289</v>
      </c>
      <c r="D51" s="64" t="s">
        <v>280</v>
      </c>
      <c r="E51" s="127" t="s">
        <v>280</v>
      </c>
      <c r="F51" s="127" t="s">
        <v>280</v>
      </c>
      <c r="G51" s="127" t="s">
        <v>280</v>
      </c>
      <c r="H51" s="127" t="s">
        <v>280</v>
      </c>
      <c r="I51" s="65" t="s">
        <v>280</v>
      </c>
      <c r="J51" s="5">
        <v>3945</v>
      </c>
    </row>
    <row r="52" spans="1:10" ht="12.75">
      <c r="A52" s="11">
        <v>22</v>
      </c>
      <c r="B52" s="5"/>
      <c r="C52" s="14" t="s">
        <v>290</v>
      </c>
      <c r="D52" s="64" t="s">
        <v>281</v>
      </c>
      <c r="E52" s="127" t="s">
        <v>281</v>
      </c>
      <c r="F52" s="127" t="s">
        <v>281</v>
      </c>
      <c r="G52" s="127" t="s">
        <v>281</v>
      </c>
      <c r="H52" s="127" t="s">
        <v>281</v>
      </c>
      <c r="I52" s="65" t="s">
        <v>281</v>
      </c>
      <c r="J52" s="5">
        <v>12989</v>
      </c>
    </row>
    <row r="53" spans="1:10" ht="12.75">
      <c r="A53" s="11">
        <v>23</v>
      </c>
      <c r="B53" s="5"/>
      <c r="C53" s="14" t="s">
        <v>291</v>
      </c>
      <c r="D53" s="64" t="s">
        <v>282</v>
      </c>
      <c r="E53" s="127" t="s">
        <v>282</v>
      </c>
      <c r="F53" s="127" t="s">
        <v>282</v>
      </c>
      <c r="G53" s="127" t="s">
        <v>282</v>
      </c>
      <c r="H53" s="127" t="s">
        <v>282</v>
      </c>
      <c r="I53" s="65" t="s">
        <v>282</v>
      </c>
      <c r="J53" s="5">
        <v>13905</v>
      </c>
    </row>
    <row r="54" spans="1:10" ht="12.75">
      <c r="A54" s="11">
        <v>24</v>
      </c>
      <c r="B54" s="5"/>
      <c r="C54" s="14" t="s">
        <v>292</v>
      </c>
      <c r="D54" s="64" t="s">
        <v>283</v>
      </c>
      <c r="E54" s="127" t="s">
        <v>283</v>
      </c>
      <c r="F54" s="127" t="s">
        <v>283</v>
      </c>
      <c r="G54" s="127" t="s">
        <v>283</v>
      </c>
      <c r="H54" s="127" t="s">
        <v>283</v>
      </c>
      <c r="I54" s="65" t="s">
        <v>283</v>
      </c>
      <c r="J54" s="5">
        <v>2107</v>
      </c>
    </row>
    <row r="55" spans="1:10" ht="12.75">
      <c r="A55" s="11">
        <v>25</v>
      </c>
      <c r="B55" s="5"/>
      <c r="C55" s="14" t="s">
        <v>293</v>
      </c>
      <c r="D55" s="64" t="s">
        <v>284</v>
      </c>
      <c r="E55" s="127" t="s">
        <v>284</v>
      </c>
      <c r="F55" s="127" t="s">
        <v>284</v>
      </c>
      <c r="G55" s="127" t="s">
        <v>284</v>
      </c>
      <c r="H55" s="127" t="s">
        <v>284</v>
      </c>
      <c r="I55" s="65" t="s">
        <v>284</v>
      </c>
      <c r="J55" s="5">
        <v>158</v>
      </c>
    </row>
    <row r="56" spans="1:10" ht="21.75" customHeight="1">
      <c r="A56" s="11">
        <v>28</v>
      </c>
      <c r="B56" s="5"/>
      <c r="C56" s="14" t="s">
        <v>294</v>
      </c>
      <c r="D56" s="84" t="s">
        <v>285</v>
      </c>
      <c r="E56" s="128" t="s">
        <v>285</v>
      </c>
      <c r="F56" s="128" t="s">
        <v>285</v>
      </c>
      <c r="G56" s="128" t="s">
        <v>285</v>
      </c>
      <c r="H56" s="128" t="s">
        <v>285</v>
      </c>
      <c r="I56" s="85" t="s">
        <v>285</v>
      </c>
      <c r="J56" s="5">
        <v>66654</v>
      </c>
    </row>
    <row r="57" spans="1:10" ht="12.75">
      <c r="A57" s="11">
        <v>29</v>
      </c>
      <c r="B57" s="5"/>
      <c r="C57" s="14" t="s">
        <v>295</v>
      </c>
      <c r="D57" s="64" t="s">
        <v>286</v>
      </c>
      <c r="E57" s="127" t="s">
        <v>286</v>
      </c>
      <c r="F57" s="127" t="s">
        <v>286</v>
      </c>
      <c r="G57" s="127" t="s">
        <v>286</v>
      </c>
      <c r="H57" s="127" t="s">
        <v>286</v>
      </c>
      <c r="I57" s="65" t="s">
        <v>286</v>
      </c>
      <c r="J57" s="5">
        <v>2894</v>
      </c>
    </row>
    <row r="58" spans="1:10" ht="12.75">
      <c r="A58" s="11">
        <v>30</v>
      </c>
      <c r="B58" s="5"/>
      <c r="C58" s="14" t="s">
        <v>296</v>
      </c>
      <c r="D58" s="64" t="s">
        <v>287</v>
      </c>
      <c r="E58" s="127" t="s">
        <v>287</v>
      </c>
      <c r="F58" s="127" t="s">
        <v>287</v>
      </c>
      <c r="G58" s="127" t="s">
        <v>287</v>
      </c>
      <c r="H58" s="127" t="s">
        <v>287</v>
      </c>
      <c r="I58" s="65" t="s">
        <v>287</v>
      </c>
      <c r="J58" s="5">
        <v>1775</v>
      </c>
    </row>
    <row r="59" spans="1:10" ht="12.75">
      <c r="A59" s="11">
        <v>32</v>
      </c>
      <c r="B59" s="5"/>
      <c r="C59" s="14" t="s">
        <v>297</v>
      </c>
      <c r="D59" s="64" t="s">
        <v>288</v>
      </c>
      <c r="E59" s="127" t="s">
        <v>288</v>
      </c>
      <c r="F59" s="127" t="s">
        <v>288</v>
      </c>
      <c r="G59" s="127" t="s">
        <v>288</v>
      </c>
      <c r="H59" s="127" t="s">
        <v>288</v>
      </c>
      <c r="I59" s="65" t="s">
        <v>288</v>
      </c>
      <c r="J59" s="5">
        <v>386</v>
      </c>
    </row>
    <row r="60" spans="1:10" ht="13.5" customHeight="1">
      <c r="A60" s="11">
        <v>33</v>
      </c>
      <c r="B60" s="5"/>
      <c r="C60" s="14" t="s">
        <v>298</v>
      </c>
      <c r="D60" s="84" t="s">
        <v>229</v>
      </c>
      <c r="E60" s="128" t="s">
        <v>229</v>
      </c>
      <c r="F60" s="128" t="s">
        <v>229</v>
      </c>
      <c r="G60" s="128" t="s">
        <v>229</v>
      </c>
      <c r="H60" s="128" t="s">
        <v>229</v>
      </c>
      <c r="I60" s="85" t="s">
        <v>229</v>
      </c>
      <c r="J60" s="5">
        <v>6558</v>
      </c>
    </row>
    <row r="61" spans="1:10" ht="15" customHeight="1" hidden="1">
      <c r="A61" s="11">
        <v>34</v>
      </c>
      <c r="B61" s="5"/>
      <c r="C61" s="14"/>
      <c r="D61" s="84"/>
      <c r="E61" s="128"/>
      <c r="F61" s="128"/>
      <c r="G61" s="128"/>
      <c r="H61" s="128"/>
      <c r="I61" s="85"/>
      <c r="J61" s="5"/>
    </row>
    <row r="62" spans="1:10" ht="22.5" customHeight="1" hidden="1">
      <c r="A62" s="11">
        <v>35</v>
      </c>
      <c r="B62" s="5"/>
      <c r="C62" s="14"/>
      <c r="D62" s="84"/>
      <c r="E62" s="128"/>
      <c r="F62" s="128"/>
      <c r="G62" s="128"/>
      <c r="H62" s="128"/>
      <c r="I62" s="85"/>
      <c r="J62" s="5"/>
    </row>
    <row r="63" spans="1:10" ht="19.5" customHeight="1">
      <c r="A63" s="11">
        <v>36</v>
      </c>
      <c r="B63" s="5"/>
      <c r="C63" s="5"/>
      <c r="D63" s="126" t="s">
        <v>50</v>
      </c>
      <c r="E63" s="126"/>
      <c r="F63" s="126"/>
      <c r="G63" s="126"/>
      <c r="H63" s="126"/>
      <c r="I63" s="126"/>
      <c r="J63" s="8">
        <f>SUM(J51:J62)</f>
        <v>111371</v>
      </c>
    </row>
    <row r="64" spans="1:10" ht="12.75">
      <c r="A64" s="19"/>
      <c r="B64" s="23"/>
      <c r="C64" s="23"/>
      <c r="D64" s="20"/>
      <c r="E64" s="20"/>
      <c r="F64" s="20"/>
      <c r="G64" s="20"/>
      <c r="H64" s="20"/>
      <c r="I64" s="20"/>
      <c r="J64" s="21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9.5" customHeight="1">
      <c r="A66" s="26" t="s">
        <v>94</v>
      </c>
      <c r="B66" s="72" t="s">
        <v>126</v>
      </c>
      <c r="C66" s="72"/>
      <c r="D66" s="72"/>
      <c r="E66" s="72"/>
      <c r="F66" s="72"/>
      <c r="G66" s="72"/>
      <c r="H66" s="72"/>
      <c r="I66" s="72"/>
      <c r="J66" s="72"/>
    </row>
    <row r="67" spans="1:10" ht="12.75">
      <c r="A67" s="25" t="s">
        <v>95</v>
      </c>
      <c r="B67" s="66" t="s">
        <v>98</v>
      </c>
      <c r="C67" s="66"/>
      <c r="D67" s="66"/>
      <c r="E67" s="66"/>
      <c r="F67" s="66"/>
      <c r="G67" s="66"/>
      <c r="H67" s="66"/>
      <c r="I67" s="66"/>
      <c r="J67" s="66"/>
    </row>
    <row r="68" spans="1:10" ht="12.75">
      <c r="A68" s="25" t="s">
        <v>96</v>
      </c>
      <c r="B68" s="163" t="s">
        <v>299</v>
      </c>
      <c r="C68" s="163"/>
      <c r="D68" s="163"/>
      <c r="E68" s="163"/>
      <c r="F68" s="163"/>
      <c r="G68" s="163"/>
      <c r="H68" s="163"/>
      <c r="I68" s="163"/>
      <c r="J68" s="163"/>
    </row>
    <row r="69" spans="1:10" ht="12.75">
      <c r="A69" s="25" t="s">
        <v>97</v>
      </c>
      <c r="B69" s="66" t="s">
        <v>100</v>
      </c>
      <c r="C69" s="66"/>
      <c r="D69" s="66"/>
      <c r="E69" s="66"/>
      <c r="F69" s="66"/>
      <c r="G69" s="66"/>
      <c r="H69" s="66"/>
      <c r="I69" s="66"/>
      <c r="J69" s="66"/>
    </row>
    <row r="70" spans="1:10" ht="12.75">
      <c r="A70" s="25"/>
      <c r="B70" s="18"/>
      <c r="C70" s="18"/>
      <c r="D70" s="18"/>
      <c r="E70" s="18"/>
      <c r="F70" s="18"/>
      <c r="G70" s="18"/>
      <c r="H70" s="18"/>
      <c r="I70" s="18"/>
      <c r="J70" s="18"/>
    </row>
    <row r="71" spans="1:10" ht="56.25" customHeight="1">
      <c r="A71" s="66" t="s">
        <v>396</v>
      </c>
      <c r="B71" s="66"/>
      <c r="C71" s="66"/>
      <c r="D71" s="66"/>
      <c r="E71" s="66"/>
      <c r="F71" s="66"/>
      <c r="G71" s="66"/>
      <c r="H71" s="66"/>
      <c r="I71" s="66"/>
      <c r="J71" s="66"/>
    </row>
    <row r="72" spans="1:10" ht="12.75">
      <c r="A72" s="75">
        <v>43903</v>
      </c>
      <c r="B72" s="75"/>
      <c r="C72" s="75"/>
      <c r="D72" s="18"/>
      <c r="E72" s="18"/>
      <c r="F72" s="18"/>
      <c r="G72" s="18"/>
      <c r="H72" s="18"/>
      <c r="I72" s="18"/>
      <c r="J72" s="18"/>
    </row>
    <row r="73" spans="1:10" ht="58.5" customHeight="1">
      <c r="A73" s="66" t="s">
        <v>51</v>
      </c>
      <c r="B73" s="66"/>
      <c r="C73" s="66"/>
      <c r="D73" s="66"/>
      <c r="E73" s="2"/>
      <c r="F73" s="2"/>
      <c r="G73" s="2"/>
      <c r="H73" s="2"/>
      <c r="I73" s="2"/>
      <c r="J73" s="2"/>
    </row>
    <row r="74" spans="1:10" ht="12.75">
      <c r="A74" s="66" t="s">
        <v>66</v>
      </c>
      <c r="B74" s="66"/>
      <c r="C74" s="66"/>
      <c r="D74" s="66"/>
      <c r="E74" s="2"/>
      <c r="F74" s="2"/>
      <c r="G74" s="2"/>
      <c r="H74" s="2"/>
      <c r="I74" s="2"/>
      <c r="J74" s="2"/>
    </row>
  </sheetData>
  <sheetProtection/>
  <mergeCells count="103">
    <mergeCell ref="D60:I60"/>
    <mergeCell ref="B67:J67"/>
    <mergeCell ref="D63:I63"/>
    <mergeCell ref="D56:I56"/>
    <mergeCell ref="B66:J66"/>
    <mergeCell ref="D57:I57"/>
    <mergeCell ref="D58:I58"/>
    <mergeCell ref="D61:I61"/>
    <mergeCell ref="D62:I62"/>
    <mergeCell ref="I40:J40"/>
    <mergeCell ref="I41:J41"/>
    <mergeCell ref="I42:J42"/>
    <mergeCell ref="I43:J43"/>
    <mergeCell ref="D59:I59"/>
    <mergeCell ref="D55:I55"/>
    <mergeCell ref="D50:I50"/>
    <mergeCell ref="D51:I51"/>
    <mergeCell ref="D52:I52"/>
    <mergeCell ref="I48:J48"/>
    <mergeCell ref="B49:J49"/>
    <mergeCell ref="C48:E48"/>
    <mergeCell ref="D53:I53"/>
    <mergeCell ref="D54:I54"/>
    <mergeCell ref="B45:E45"/>
    <mergeCell ref="B47:E47"/>
    <mergeCell ref="A46:J46"/>
    <mergeCell ref="I44:J44"/>
    <mergeCell ref="I45:J45"/>
    <mergeCell ref="I47:J47"/>
    <mergeCell ref="B39:E39"/>
    <mergeCell ref="B40:E40"/>
    <mergeCell ref="B42:E42"/>
    <mergeCell ref="B43:E43"/>
    <mergeCell ref="B41:E41"/>
    <mergeCell ref="B44:E44"/>
    <mergeCell ref="I39:J39"/>
    <mergeCell ref="B37:E37"/>
    <mergeCell ref="B36:E36"/>
    <mergeCell ref="A35:J35"/>
    <mergeCell ref="I36:J36"/>
    <mergeCell ref="I37:J37"/>
    <mergeCell ref="B38:E38"/>
    <mergeCell ref="I38:J38"/>
    <mergeCell ref="B32:G32"/>
    <mergeCell ref="I32:J32"/>
    <mergeCell ref="B31:G31"/>
    <mergeCell ref="I31:J31"/>
    <mergeCell ref="B34:E34"/>
    <mergeCell ref="A33:J33"/>
    <mergeCell ref="I34:J34"/>
    <mergeCell ref="B29:G29"/>
    <mergeCell ref="I29:J29"/>
    <mergeCell ref="B28:G28"/>
    <mergeCell ref="I28:J28"/>
    <mergeCell ref="B30:G30"/>
    <mergeCell ref="I30:J30"/>
    <mergeCell ref="B26:G26"/>
    <mergeCell ref="I26:J26"/>
    <mergeCell ref="B25:G25"/>
    <mergeCell ref="I25:J25"/>
    <mergeCell ref="B27:G27"/>
    <mergeCell ref="I27:J27"/>
    <mergeCell ref="B21:G21"/>
    <mergeCell ref="I21:J21"/>
    <mergeCell ref="B23:G23"/>
    <mergeCell ref="I23:J23"/>
    <mergeCell ref="B24:G24"/>
    <mergeCell ref="I24:J24"/>
    <mergeCell ref="B18:G18"/>
    <mergeCell ref="I18:J18"/>
    <mergeCell ref="B19:G19"/>
    <mergeCell ref="I19:J19"/>
    <mergeCell ref="B20:G20"/>
    <mergeCell ref="I20:J20"/>
    <mergeCell ref="B14:G14"/>
    <mergeCell ref="I14:J14"/>
    <mergeCell ref="B15:G15"/>
    <mergeCell ref="I15:J15"/>
    <mergeCell ref="B22:G22"/>
    <mergeCell ref="I22:J22"/>
    <mergeCell ref="B16:G16"/>
    <mergeCell ref="I16:J16"/>
    <mergeCell ref="B17:G17"/>
    <mergeCell ref="I17:J17"/>
    <mergeCell ref="B10:I10"/>
    <mergeCell ref="B11:G11"/>
    <mergeCell ref="I11:J11"/>
    <mergeCell ref="B12:G12"/>
    <mergeCell ref="I12:J12"/>
    <mergeCell ref="B13:G13"/>
    <mergeCell ref="I13:J13"/>
    <mergeCell ref="B1:J1"/>
    <mergeCell ref="B2:J2"/>
    <mergeCell ref="G4:J4"/>
    <mergeCell ref="G5:J5"/>
    <mergeCell ref="G6:J6"/>
    <mergeCell ref="B8:J8"/>
    <mergeCell ref="B69:J69"/>
    <mergeCell ref="A71:J71"/>
    <mergeCell ref="A72:C72"/>
    <mergeCell ref="A73:D73"/>
    <mergeCell ref="B68:J68"/>
    <mergeCell ref="A74:D7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76"/>
  <sheetViews>
    <sheetView zoomScaleSheetLayoutView="98" zoomScalePageLayoutView="0" workbookViewId="0" topLeftCell="A42">
      <selection activeCell="M71" sqref="M71"/>
    </sheetView>
  </sheetViews>
  <sheetFormatPr defaultColWidth="9.00390625" defaultRowHeight="12.75"/>
  <cols>
    <col min="1" max="1" width="3.875" style="0" customWidth="1"/>
    <col min="2" max="2" width="2.75390625" style="0" customWidth="1"/>
    <col min="3" max="3" width="10.25390625" style="0" customWidth="1"/>
    <col min="4" max="4" width="10.00390625" style="0" customWidth="1"/>
    <col min="5" max="5" width="21.375" style="0" customWidth="1"/>
    <col min="6" max="6" width="6.375" style="0" customWidth="1"/>
    <col min="7" max="7" width="10.125" style="0" customWidth="1"/>
    <col min="8" max="8" width="9.875" style="0" customWidth="1"/>
    <col min="9" max="9" width="2.125" style="0" customWidth="1"/>
    <col min="10" max="10" width="11.25390625" style="0" customWidth="1"/>
  </cols>
  <sheetData>
    <row r="1" spans="2:11" ht="18">
      <c r="B1" s="109" t="s">
        <v>2</v>
      </c>
      <c r="C1" s="109"/>
      <c r="D1" s="109"/>
      <c r="E1" s="109"/>
      <c r="F1" s="109"/>
      <c r="G1" s="109"/>
      <c r="H1" s="109"/>
      <c r="I1" s="109"/>
      <c r="J1" s="109"/>
      <c r="K1" s="1"/>
    </row>
    <row r="2" spans="2:11" ht="12.75">
      <c r="B2" s="110" t="s">
        <v>3</v>
      </c>
      <c r="C2" s="110"/>
      <c r="D2" s="110"/>
      <c r="E2" s="110"/>
      <c r="F2" s="110"/>
      <c r="G2" s="110"/>
      <c r="H2" s="110"/>
      <c r="I2" s="110"/>
      <c r="J2" s="110"/>
      <c r="K2" s="1"/>
    </row>
    <row r="3" ht="7.5" customHeight="1">
      <c r="B3" t="s">
        <v>0</v>
      </c>
    </row>
    <row r="4" spans="7:10" ht="15" customHeight="1" hidden="1">
      <c r="G4" s="111" t="s">
        <v>4</v>
      </c>
      <c r="H4" s="111"/>
      <c r="I4" s="111"/>
      <c r="J4" s="111"/>
    </row>
    <row r="5" spans="7:10" ht="12.75" hidden="1">
      <c r="G5" s="111" t="s">
        <v>1</v>
      </c>
      <c r="H5" s="111"/>
      <c r="I5" s="111"/>
      <c r="J5" s="111"/>
    </row>
    <row r="6" spans="7:10" ht="12.75" hidden="1">
      <c r="G6" s="111" t="s">
        <v>53</v>
      </c>
      <c r="H6" s="111"/>
      <c r="I6" s="111"/>
      <c r="J6" s="111"/>
    </row>
    <row r="7" ht="8.25" customHeight="1"/>
    <row r="8" spans="2:10" ht="28.5" customHeight="1">
      <c r="B8" s="112" t="s">
        <v>147</v>
      </c>
      <c r="C8" s="112"/>
      <c r="D8" s="112"/>
      <c r="E8" s="112"/>
      <c r="F8" s="112"/>
      <c r="G8" s="112"/>
      <c r="H8" s="112"/>
      <c r="I8" s="112"/>
      <c r="J8" s="112"/>
    </row>
    <row r="9" ht="6.75" customHeight="1"/>
    <row r="10" spans="2:13" ht="29.25" customHeight="1">
      <c r="B10" s="106" t="s">
        <v>5</v>
      </c>
      <c r="C10" s="106"/>
      <c r="D10" s="106"/>
      <c r="E10" s="106"/>
      <c r="F10" s="106"/>
      <c r="G10" s="106"/>
      <c r="H10" s="106"/>
      <c r="I10" s="107"/>
      <c r="J10" s="4"/>
      <c r="K10" s="4"/>
      <c r="L10" s="4"/>
      <c r="M10" s="4"/>
    </row>
    <row r="11" spans="1:10" ht="32.25" customHeight="1">
      <c r="A11" s="7" t="s">
        <v>75</v>
      </c>
      <c r="B11" s="93" t="s">
        <v>6</v>
      </c>
      <c r="C11" s="93"/>
      <c r="D11" s="93"/>
      <c r="E11" s="93"/>
      <c r="F11" s="93"/>
      <c r="G11" s="93"/>
      <c r="H11" s="9" t="s">
        <v>101</v>
      </c>
      <c r="I11" s="93" t="s">
        <v>8</v>
      </c>
      <c r="J11" s="93"/>
    </row>
    <row r="12" spans="1:10" ht="12.75">
      <c r="A12" s="14">
        <v>1</v>
      </c>
      <c r="B12" s="74" t="s">
        <v>9</v>
      </c>
      <c r="C12" s="74"/>
      <c r="D12" s="74"/>
      <c r="E12" s="74"/>
      <c r="F12" s="74"/>
      <c r="G12" s="74"/>
      <c r="H12" s="36"/>
      <c r="I12" s="108">
        <v>43466</v>
      </c>
      <c r="J12" s="108"/>
    </row>
    <row r="13" spans="1:10" ht="12.75">
      <c r="A13" s="14">
        <v>2</v>
      </c>
      <c r="B13" s="74" t="s">
        <v>10</v>
      </c>
      <c r="C13" s="74"/>
      <c r="D13" s="74"/>
      <c r="E13" s="74"/>
      <c r="F13" s="74"/>
      <c r="G13" s="74"/>
      <c r="H13" s="36"/>
      <c r="I13" s="108">
        <v>43830</v>
      </c>
      <c r="J13" s="108"/>
    </row>
    <row r="14" spans="1:10" ht="12.75">
      <c r="A14" s="14">
        <v>3</v>
      </c>
      <c r="B14" s="74" t="s">
        <v>11</v>
      </c>
      <c r="C14" s="74"/>
      <c r="D14" s="74"/>
      <c r="E14" s="74"/>
      <c r="F14" s="74"/>
      <c r="G14" s="74"/>
      <c r="H14" s="5" t="s">
        <v>13</v>
      </c>
      <c r="I14" s="92">
        <v>0</v>
      </c>
      <c r="J14" s="92"/>
    </row>
    <row r="15" spans="1:10" ht="12.75">
      <c r="A15" s="14">
        <v>4</v>
      </c>
      <c r="B15" s="74" t="s">
        <v>12</v>
      </c>
      <c r="C15" s="74"/>
      <c r="D15" s="74"/>
      <c r="E15" s="74"/>
      <c r="F15" s="74"/>
      <c r="G15" s="74"/>
      <c r="H15" s="5" t="s">
        <v>13</v>
      </c>
      <c r="I15" s="92">
        <v>0</v>
      </c>
      <c r="J15" s="92"/>
    </row>
    <row r="16" spans="1:10" ht="12.75">
      <c r="A16" s="14">
        <v>5</v>
      </c>
      <c r="B16" s="74" t="s">
        <v>14</v>
      </c>
      <c r="C16" s="74"/>
      <c r="D16" s="74"/>
      <c r="E16" s="74"/>
      <c r="F16" s="74"/>
      <c r="G16" s="74"/>
      <c r="H16" s="5" t="s">
        <v>13</v>
      </c>
      <c r="I16" s="92">
        <v>14103</v>
      </c>
      <c r="J16" s="92"/>
    </row>
    <row r="17" spans="1:10" ht="12.75">
      <c r="A17" s="14">
        <v>6</v>
      </c>
      <c r="B17" s="74" t="s">
        <v>15</v>
      </c>
      <c r="C17" s="74"/>
      <c r="D17" s="74"/>
      <c r="E17" s="74"/>
      <c r="F17" s="74"/>
      <c r="G17" s="74"/>
      <c r="H17" s="5" t="s">
        <v>13</v>
      </c>
      <c r="I17" s="146">
        <f>H47</f>
        <v>216735.16799999998</v>
      </c>
      <c r="J17" s="92"/>
    </row>
    <row r="18" spans="1:11" ht="12.75">
      <c r="A18" s="14" t="s">
        <v>67</v>
      </c>
      <c r="B18" s="74" t="s">
        <v>16</v>
      </c>
      <c r="C18" s="74"/>
      <c r="D18" s="74"/>
      <c r="E18" s="74"/>
      <c r="F18" s="74"/>
      <c r="G18" s="74"/>
      <c r="H18" s="5" t="s">
        <v>13</v>
      </c>
      <c r="I18" s="146">
        <f>H36+H43</f>
        <v>113063.80799999999</v>
      </c>
      <c r="J18" s="92"/>
      <c r="K18" s="3"/>
    </row>
    <row r="19" spans="1:10" ht="12.75">
      <c r="A19" s="14" t="s">
        <v>68</v>
      </c>
      <c r="B19" s="74" t="s">
        <v>17</v>
      </c>
      <c r="C19" s="74"/>
      <c r="D19" s="74"/>
      <c r="E19" s="74"/>
      <c r="F19" s="74"/>
      <c r="G19" s="74"/>
      <c r="H19" s="5" t="s">
        <v>13</v>
      </c>
      <c r="I19" s="146">
        <f>H46</f>
        <v>51392.63999999999</v>
      </c>
      <c r="J19" s="92"/>
    </row>
    <row r="20" spans="1:10" ht="12.75">
      <c r="A20" s="14" t="s">
        <v>69</v>
      </c>
      <c r="B20" s="74" t="s">
        <v>18</v>
      </c>
      <c r="C20" s="74"/>
      <c r="D20" s="74"/>
      <c r="E20" s="74"/>
      <c r="F20" s="74"/>
      <c r="G20" s="74"/>
      <c r="H20" s="5" t="s">
        <v>13</v>
      </c>
      <c r="I20" s="146">
        <f>H44</f>
        <v>52278.72</v>
      </c>
      <c r="J20" s="92"/>
    </row>
    <row r="21" spans="1:10" ht="12.75">
      <c r="A21" s="14">
        <v>7</v>
      </c>
      <c r="B21" s="74" t="s">
        <v>90</v>
      </c>
      <c r="C21" s="74"/>
      <c r="D21" s="74"/>
      <c r="E21" s="74"/>
      <c r="F21" s="74"/>
      <c r="G21" s="74"/>
      <c r="H21" s="5" t="s">
        <v>13</v>
      </c>
      <c r="I21" s="146">
        <f>J63</f>
        <v>39294</v>
      </c>
      <c r="J21" s="92"/>
    </row>
    <row r="22" spans="1:10" ht="47.25" customHeight="1">
      <c r="A22" s="14">
        <v>8</v>
      </c>
      <c r="B22" s="73" t="s">
        <v>91</v>
      </c>
      <c r="C22" s="73"/>
      <c r="D22" s="73"/>
      <c r="E22" s="73"/>
      <c r="F22" s="73"/>
      <c r="G22" s="73"/>
      <c r="H22" s="24" t="s">
        <v>13</v>
      </c>
      <c r="I22" s="105">
        <f>I18+I20</f>
        <v>165342.528</v>
      </c>
      <c r="J22" s="105"/>
    </row>
    <row r="23" spans="1:10" ht="12.75">
      <c r="A23" s="14">
        <v>9</v>
      </c>
      <c r="B23" s="74" t="s">
        <v>19</v>
      </c>
      <c r="C23" s="74"/>
      <c r="D23" s="74"/>
      <c r="E23" s="74"/>
      <c r="F23" s="74"/>
      <c r="G23" s="74"/>
      <c r="H23" s="5" t="s">
        <v>13</v>
      </c>
      <c r="I23" s="92">
        <v>182002.87</v>
      </c>
      <c r="J23" s="92"/>
    </row>
    <row r="24" spans="1:10" ht="12.75">
      <c r="A24" s="14" t="s">
        <v>70</v>
      </c>
      <c r="B24" s="74" t="s">
        <v>20</v>
      </c>
      <c r="C24" s="74"/>
      <c r="D24" s="74"/>
      <c r="E24" s="74"/>
      <c r="F24" s="74"/>
      <c r="G24" s="74"/>
      <c r="H24" s="5" t="s">
        <v>13</v>
      </c>
      <c r="I24" s="92">
        <v>182002.87</v>
      </c>
      <c r="J24" s="92"/>
    </row>
    <row r="25" spans="1:10" ht="12.75">
      <c r="A25" s="14" t="s">
        <v>71</v>
      </c>
      <c r="B25" s="74" t="s">
        <v>21</v>
      </c>
      <c r="C25" s="74"/>
      <c r="D25" s="74"/>
      <c r="E25" s="74"/>
      <c r="F25" s="74"/>
      <c r="G25" s="74"/>
      <c r="H25" s="5" t="s">
        <v>13</v>
      </c>
      <c r="I25" s="92">
        <v>0</v>
      </c>
      <c r="J25" s="92"/>
    </row>
    <row r="26" spans="1:10" ht="12.75">
      <c r="A26" s="14" t="s">
        <v>72</v>
      </c>
      <c r="B26" s="74" t="s">
        <v>22</v>
      </c>
      <c r="C26" s="74"/>
      <c r="D26" s="74"/>
      <c r="E26" s="74"/>
      <c r="F26" s="74"/>
      <c r="G26" s="74"/>
      <c r="H26" s="5" t="s">
        <v>13</v>
      </c>
      <c r="I26" s="92">
        <v>0</v>
      </c>
      <c r="J26" s="92"/>
    </row>
    <row r="27" spans="1:10" ht="12.75">
      <c r="A27" s="14" t="s">
        <v>73</v>
      </c>
      <c r="B27" s="74" t="s">
        <v>23</v>
      </c>
      <c r="C27" s="74"/>
      <c r="D27" s="74"/>
      <c r="E27" s="74"/>
      <c r="F27" s="74"/>
      <c r="G27" s="74"/>
      <c r="H27" s="5" t="s">
        <v>13</v>
      </c>
      <c r="I27" s="92">
        <v>0</v>
      </c>
      <c r="J27" s="92"/>
    </row>
    <row r="28" spans="1:10" ht="12.75">
      <c r="A28" s="14" t="s">
        <v>74</v>
      </c>
      <c r="B28" s="74" t="s">
        <v>24</v>
      </c>
      <c r="C28" s="74"/>
      <c r="D28" s="74"/>
      <c r="E28" s="74"/>
      <c r="F28" s="74"/>
      <c r="G28" s="74"/>
      <c r="H28" s="5" t="s">
        <v>13</v>
      </c>
      <c r="I28" s="92">
        <v>0</v>
      </c>
      <c r="J28" s="92"/>
    </row>
    <row r="29" spans="1:10" ht="12.75">
      <c r="A29" s="14">
        <v>10</v>
      </c>
      <c r="B29" s="74" t="s">
        <v>25</v>
      </c>
      <c r="C29" s="74"/>
      <c r="D29" s="74"/>
      <c r="E29" s="74"/>
      <c r="F29" s="74"/>
      <c r="G29" s="74"/>
      <c r="H29" s="5" t="s">
        <v>13</v>
      </c>
      <c r="I29" s="92">
        <v>0</v>
      </c>
      <c r="J29" s="92"/>
    </row>
    <row r="30" spans="1:10" ht="12.75">
      <c r="A30" s="14">
        <v>11</v>
      </c>
      <c r="B30" s="74" t="s">
        <v>26</v>
      </c>
      <c r="C30" s="74"/>
      <c r="D30" s="74"/>
      <c r="E30" s="74"/>
      <c r="F30" s="74"/>
      <c r="G30" s="74"/>
      <c r="H30" s="5" t="s">
        <v>13</v>
      </c>
      <c r="I30" s="92">
        <v>0</v>
      </c>
      <c r="J30" s="92"/>
    </row>
    <row r="31" spans="1:10" ht="12.75">
      <c r="A31" s="14">
        <v>12</v>
      </c>
      <c r="B31" s="74" t="s">
        <v>92</v>
      </c>
      <c r="C31" s="74"/>
      <c r="D31" s="74"/>
      <c r="E31" s="74"/>
      <c r="F31" s="74"/>
      <c r="G31" s="74"/>
      <c r="H31" s="5" t="s">
        <v>13</v>
      </c>
      <c r="I31" s="92">
        <v>0</v>
      </c>
      <c r="J31" s="92"/>
    </row>
    <row r="32" spans="1:10" ht="12.75">
      <c r="A32" s="14" t="s">
        <v>77</v>
      </c>
      <c r="B32" s="74" t="s">
        <v>28</v>
      </c>
      <c r="C32" s="74"/>
      <c r="D32" s="74"/>
      <c r="E32" s="74"/>
      <c r="F32" s="74"/>
      <c r="G32" s="74"/>
      <c r="H32" s="5" t="s">
        <v>13</v>
      </c>
      <c r="I32" s="146">
        <f>I16+I21+I22-I23</f>
        <v>36736.657999999996</v>
      </c>
      <c r="J32" s="92"/>
    </row>
    <row r="33" spans="1:10" ht="21" customHeight="1">
      <c r="A33" s="97" t="s">
        <v>76</v>
      </c>
      <c r="B33" s="97"/>
      <c r="C33" s="97"/>
      <c r="D33" s="97"/>
      <c r="E33" s="97"/>
      <c r="F33" s="97"/>
      <c r="G33" s="97"/>
      <c r="H33" s="97"/>
      <c r="I33" s="97"/>
      <c r="J33" s="97"/>
    </row>
    <row r="34" spans="1:13" ht="44.25" customHeight="1">
      <c r="A34" s="9" t="s">
        <v>75</v>
      </c>
      <c r="B34" s="93" t="s">
        <v>29</v>
      </c>
      <c r="C34" s="93"/>
      <c r="D34" s="93"/>
      <c r="E34" s="93"/>
      <c r="F34" s="9" t="s">
        <v>30</v>
      </c>
      <c r="G34" s="9" t="s">
        <v>31</v>
      </c>
      <c r="H34" s="7" t="s">
        <v>32</v>
      </c>
      <c r="I34" s="98" t="s">
        <v>33</v>
      </c>
      <c r="J34" s="99"/>
      <c r="K34" s="2"/>
      <c r="L34" s="2"/>
      <c r="M34" s="2"/>
    </row>
    <row r="35" spans="1:10" ht="20.25" customHeight="1">
      <c r="A35" s="100" t="s">
        <v>34</v>
      </c>
      <c r="B35" s="100"/>
      <c r="C35" s="100"/>
      <c r="D35" s="100"/>
      <c r="E35" s="100"/>
      <c r="F35" s="100"/>
      <c r="G35" s="100"/>
      <c r="H35" s="100"/>
      <c r="I35" s="100"/>
      <c r="J35" s="101"/>
    </row>
    <row r="36" spans="1:11" ht="36" customHeight="1">
      <c r="A36" s="14" t="s">
        <v>78</v>
      </c>
      <c r="B36" s="73" t="s">
        <v>35</v>
      </c>
      <c r="C36" s="73"/>
      <c r="D36" s="73"/>
      <c r="E36" s="73"/>
      <c r="F36" s="5">
        <v>738.4</v>
      </c>
      <c r="G36" s="5">
        <v>10.74</v>
      </c>
      <c r="H36" s="29">
        <f>F36*G36*12</f>
        <v>95164.992</v>
      </c>
      <c r="I36" s="82"/>
      <c r="J36" s="83"/>
      <c r="K36" s="17"/>
    </row>
    <row r="37" spans="1:11" ht="12.75">
      <c r="A37" s="14" t="s">
        <v>80</v>
      </c>
      <c r="B37" s="74" t="s">
        <v>36</v>
      </c>
      <c r="C37" s="74"/>
      <c r="D37" s="74"/>
      <c r="E37" s="74"/>
      <c r="F37" s="5"/>
      <c r="G37" s="11">
        <v>2.9</v>
      </c>
      <c r="H37" s="29">
        <f>F36*G37*12</f>
        <v>25696.319999999996</v>
      </c>
      <c r="I37" s="82"/>
      <c r="J37" s="83"/>
      <c r="K37" s="17"/>
    </row>
    <row r="38" spans="1:11" ht="12.75">
      <c r="A38" s="14" t="s">
        <v>81</v>
      </c>
      <c r="B38" s="74" t="s">
        <v>37</v>
      </c>
      <c r="C38" s="74"/>
      <c r="D38" s="74"/>
      <c r="E38" s="74"/>
      <c r="F38" s="5"/>
      <c r="G38" s="11">
        <v>2.6</v>
      </c>
      <c r="H38" s="29">
        <f>F36*G38*12</f>
        <v>23038.079999999998</v>
      </c>
      <c r="I38" s="82"/>
      <c r="J38" s="83"/>
      <c r="K38" s="17"/>
    </row>
    <row r="39" spans="1:11" ht="12.75">
      <c r="A39" s="14" t="s">
        <v>82</v>
      </c>
      <c r="B39" s="74" t="s">
        <v>38</v>
      </c>
      <c r="C39" s="74"/>
      <c r="D39" s="74"/>
      <c r="E39" s="74"/>
      <c r="F39" s="5"/>
      <c r="G39" s="11">
        <v>2.4</v>
      </c>
      <c r="H39" s="29">
        <f>F36*G39*12</f>
        <v>21265.92</v>
      </c>
      <c r="I39" s="82"/>
      <c r="J39" s="83"/>
      <c r="K39" s="17"/>
    </row>
    <row r="40" spans="1:11" ht="12.75">
      <c r="A40" s="14" t="s">
        <v>83</v>
      </c>
      <c r="B40" s="74" t="s">
        <v>39</v>
      </c>
      <c r="C40" s="74"/>
      <c r="D40" s="74"/>
      <c r="E40" s="74"/>
      <c r="F40" s="5"/>
      <c r="G40" s="11">
        <v>0.9</v>
      </c>
      <c r="H40" s="29">
        <f>F36*G40*12</f>
        <v>7974.719999999999</v>
      </c>
      <c r="I40" s="82"/>
      <c r="J40" s="83"/>
      <c r="K40" s="17"/>
    </row>
    <row r="41" spans="1:11" ht="24" customHeight="1">
      <c r="A41" s="14" t="s">
        <v>84</v>
      </c>
      <c r="B41" s="73" t="s">
        <v>40</v>
      </c>
      <c r="C41" s="73"/>
      <c r="D41" s="73"/>
      <c r="E41" s="73"/>
      <c r="F41" s="5"/>
      <c r="G41" s="11">
        <v>1.54</v>
      </c>
      <c r="H41" s="29">
        <f>F36*G41*12</f>
        <v>13645.632</v>
      </c>
      <c r="I41" s="82"/>
      <c r="J41" s="83"/>
      <c r="K41" s="17"/>
    </row>
    <row r="42" spans="1:11" ht="12.75">
      <c r="A42" s="14" t="s">
        <v>85</v>
      </c>
      <c r="B42" s="74" t="s">
        <v>41</v>
      </c>
      <c r="C42" s="74"/>
      <c r="D42" s="74"/>
      <c r="E42" s="74"/>
      <c r="F42" s="5"/>
      <c r="G42" s="11">
        <v>0.4</v>
      </c>
      <c r="H42" s="29">
        <f>F36*G42*12</f>
        <v>3544.32</v>
      </c>
      <c r="I42" s="82"/>
      <c r="J42" s="83"/>
      <c r="K42" s="17"/>
    </row>
    <row r="43" spans="1:11" ht="12.75">
      <c r="A43" s="14" t="s">
        <v>79</v>
      </c>
      <c r="B43" s="74" t="s">
        <v>43</v>
      </c>
      <c r="C43" s="74"/>
      <c r="D43" s="74"/>
      <c r="E43" s="74"/>
      <c r="F43" s="5"/>
      <c r="G43" s="5">
        <v>2.02</v>
      </c>
      <c r="H43" s="29">
        <f>F36*G43*12</f>
        <v>17898.816</v>
      </c>
      <c r="I43" s="82"/>
      <c r="J43" s="83"/>
      <c r="K43" s="17"/>
    </row>
    <row r="44" spans="1:11" ht="12.75">
      <c r="A44" s="14" t="s">
        <v>86</v>
      </c>
      <c r="B44" s="74" t="s">
        <v>44</v>
      </c>
      <c r="C44" s="74"/>
      <c r="D44" s="74"/>
      <c r="E44" s="74"/>
      <c r="F44" s="5"/>
      <c r="G44" s="5">
        <v>5.9</v>
      </c>
      <c r="H44" s="29">
        <f>F36*G44*12</f>
        <v>52278.72</v>
      </c>
      <c r="I44" s="82"/>
      <c r="J44" s="83"/>
      <c r="K44" s="17"/>
    </row>
    <row r="45" spans="1:11" ht="16.5" customHeight="1">
      <c r="A45" s="94" t="s">
        <v>45</v>
      </c>
      <c r="B45" s="95"/>
      <c r="C45" s="95"/>
      <c r="D45" s="95"/>
      <c r="E45" s="95"/>
      <c r="F45" s="95"/>
      <c r="G45" s="95"/>
      <c r="H45" s="95"/>
      <c r="I45" s="95"/>
      <c r="J45" s="96"/>
      <c r="K45" s="17"/>
    </row>
    <row r="46" spans="1:11" ht="23.25" customHeight="1">
      <c r="A46" s="14" t="s">
        <v>87</v>
      </c>
      <c r="B46" s="73" t="s">
        <v>46</v>
      </c>
      <c r="C46" s="73"/>
      <c r="D46" s="73"/>
      <c r="E46" s="73"/>
      <c r="F46" s="5">
        <v>738.4</v>
      </c>
      <c r="G46" s="5">
        <v>5.8</v>
      </c>
      <c r="H46" s="29">
        <f>F46*(G46*12)</f>
        <v>51392.63999999999</v>
      </c>
      <c r="I46" s="82"/>
      <c r="J46" s="83"/>
      <c r="K46" s="17"/>
    </row>
    <row r="47" spans="1:11" ht="12.75">
      <c r="A47" s="14" t="s">
        <v>88</v>
      </c>
      <c r="B47" s="79" t="s">
        <v>93</v>
      </c>
      <c r="C47" s="80"/>
      <c r="D47" s="80"/>
      <c r="E47" s="81"/>
      <c r="F47" s="8"/>
      <c r="G47" s="8">
        <v>24.46</v>
      </c>
      <c r="H47" s="30">
        <f>H36+H43+H44+H46</f>
        <v>216735.16799999998</v>
      </c>
      <c r="I47" s="92">
        <v>182002.87</v>
      </c>
      <c r="J47" s="92"/>
      <c r="K47" s="17"/>
    </row>
    <row r="48" spans="1:10" ht="26.25" customHeight="1">
      <c r="A48" s="17"/>
      <c r="B48" s="91" t="s">
        <v>155</v>
      </c>
      <c r="C48" s="91"/>
      <c r="D48" s="91"/>
      <c r="E48" s="91"/>
      <c r="F48" s="91"/>
      <c r="G48" s="91"/>
      <c r="H48" s="91"/>
      <c r="I48" s="91"/>
      <c r="J48" s="91"/>
    </row>
    <row r="49" spans="1:10" ht="36.75" customHeight="1">
      <c r="A49" s="7" t="s">
        <v>75</v>
      </c>
      <c r="B49" s="86" t="s">
        <v>52</v>
      </c>
      <c r="C49" s="87"/>
      <c r="D49" s="93" t="s">
        <v>48</v>
      </c>
      <c r="E49" s="93"/>
      <c r="F49" s="93"/>
      <c r="G49" s="93"/>
      <c r="H49" s="93"/>
      <c r="I49" s="93"/>
      <c r="J49" s="9" t="s">
        <v>49</v>
      </c>
    </row>
    <row r="50" spans="1:10" ht="12.75">
      <c r="A50" s="5">
        <v>19</v>
      </c>
      <c r="B50" s="70" t="s">
        <v>313</v>
      </c>
      <c r="C50" s="71" t="s">
        <v>313</v>
      </c>
      <c r="D50" s="64" t="s">
        <v>300</v>
      </c>
      <c r="E50" s="127" t="s">
        <v>300</v>
      </c>
      <c r="F50" s="127" t="s">
        <v>300</v>
      </c>
      <c r="G50" s="127" t="s">
        <v>300</v>
      </c>
      <c r="H50" s="127" t="s">
        <v>300</v>
      </c>
      <c r="I50" s="65" t="s">
        <v>300</v>
      </c>
      <c r="J50" s="5">
        <v>7874</v>
      </c>
    </row>
    <row r="51" spans="1:10" ht="12.75">
      <c r="A51" s="5">
        <v>20</v>
      </c>
      <c r="B51" s="70" t="s">
        <v>307</v>
      </c>
      <c r="C51" s="71" t="s">
        <v>307</v>
      </c>
      <c r="D51" s="64" t="s">
        <v>301</v>
      </c>
      <c r="E51" s="127" t="s">
        <v>301</v>
      </c>
      <c r="F51" s="127" t="s">
        <v>301</v>
      </c>
      <c r="G51" s="127" t="s">
        <v>301</v>
      </c>
      <c r="H51" s="127" t="s">
        <v>301</v>
      </c>
      <c r="I51" s="65" t="s">
        <v>301</v>
      </c>
      <c r="J51" s="5">
        <v>6711</v>
      </c>
    </row>
    <row r="52" spans="1:10" ht="12.75">
      <c r="A52" s="5">
        <v>21</v>
      </c>
      <c r="B52" s="70" t="s">
        <v>308</v>
      </c>
      <c r="C52" s="71" t="s">
        <v>308</v>
      </c>
      <c r="D52" s="64" t="s">
        <v>302</v>
      </c>
      <c r="E52" s="127" t="s">
        <v>302</v>
      </c>
      <c r="F52" s="127" t="s">
        <v>302</v>
      </c>
      <c r="G52" s="127" t="s">
        <v>302</v>
      </c>
      <c r="H52" s="127" t="s">
        <v>302</v>
      </c>
      <c r="I52" s="65" t="s">
        <v>302</v>
      </c>
      <c r="J52" s="5">
        <v>7319</v>
      </c>
    </row>
    <row r="53" spans="1:10" ht="12.75">
      <c r="A53" s="5">
        <v>22</v>
      </c>
      <c r="B53" s="70" t="s">
        <v>309</v>
      </c>
      <c r="C53" s="71" t="s">
        <v>309</v>
      </c>
      <c r="D53" s="144" t="s">
        <v>303</v>
      </c>
      <c r="E53" s="74" t="s">
        <v>303</v>
      </c>
      <c r="F53" s="74" t="s">
        <v>303</v>
      </c>
      <c r="G53" s="74" t="s">
        <v>303</v>
      </c>
      <c r="H53" s="74" t="s">
        <v>303</v>
      </c>
      <c r="I53" s="74" t="s">
        <v>303</v>
      </c>
      <c r="J53" s="5">
        <v>5321</v>
      </c>
    </row>
    <row r="54" spans="1:10" ht="12.75">
      <c r="A54" s="5">
        <v>23</v>
      </c>
      <c r="B54" s="70" t="s">
        <v>310</v>
      </c>
      <c r="C54" s="71" t="s">
        <v>310</v>
      </c>
      <c r="D54" s="144" t="s">
        <v>304</v>
      </c>
      <c r="E54" s="74" t="s">
        <v>304</v>
      </c>
      <c r="F54" s="74" t="s">
        <v>304</v>
      </c>
      <c r="G54" s="74" t="s">
        <v>304</v>
      </c>
      <c r="H54" s="74" t="s">
        <v>304</v>
      </c>
      <c r="I54" s="74" t="s">
        <v>304</v>
      </c>
      <c r="J54" s="5">
        <v>2845</v>
      </c>
    </row>
    <row r="55" spans="1:10" ht="12.75">
      <c r="A55" s="5">
        <v>24</v>
      </c>
      <c r="B55" s="70" t="s">
        <v>311</v>
      </c>
      <c r="C55" s="71" t="s">
        <v>311</v>
      </c>
      <c r="D55" s="144" t="s">
        <v>305</v>
      </c>
      <c r="E55" s="74" t="s">
        <v>305</v>
      </c>
      <c r="F55" s="74" t="s">
        <v>305</v>
      </c>
      <c r="G55" s="74" t="s">
        <v>305</v>
      </c>
      <c r="H55" s="74" t="s">
        <v>305</v>
      </c>
      <c r="I55" s="74" t="s">
        <v>305</v>
      </c>
      <c r="J55" s="5">
        <v>2029</v>
      </c>
    </row>
    <row r="56" spans="1:10" ht="12.75">
      <c r="A56" s="5">
        <v>25</v>
      </c>
      <c r="B56" s="70" t="s">
        <v>312</v>
      </c>
      <c r="C56" s="71" t="s">
        <v>312</v>
      </c>
      <c r="D56" s="144" t="s">
        <v>306</v>
      </c>
      <c r="E56" s="74" t="s">
        <v>306</v>
      </c>
      <c r="F56" s="74" t="s">
        <v>306</v>
      </c>
      <c r="G56" s="74" t="s">
        <v>306</v>
      </c>
      <c r="H56" s="74" t="s">
        <v>306</v>
      </c>
      <c r="I56" s="74" t="s">
        <v>306</v>
      </c>
      <c r="J56" s="5">
        <v>7195</v>
      </c>
    </row>
    <row r="57" spans="1:10" ht="12.75" hidden="1">
      <c r="A57" s="5"/>
      <c r="B57" s="70"/>
      <c r="C57" s="71"/>
      <c r="D57" s="144"/>
      <c r="E57" s="74"/>
      <c r="F57" s="74"/>
      <c r="G57" s="74"/>
      <c r="H57" s="74"/>
      <c r="I57" s="74"/>
      <c r="J57" s="8"/>
    </row>
    <row r="58" spans="1:10" ht="12.75" hidden="1">
      <c r="A58" s="5"/>
      <c r="B58" s="70"/>
      <c r="C58" s="71"/>
      <c r="D58" s="144"/>
      <c r="E58" s="74"/>
      <c r="F58" s="74"/>
      <c r="G58" s="74"/>
      <c r="H58" s="74"/>
      <c r="I58" s="74"/>
      <c r="J58" s="8"/>
    </row>
    <row r="59" spans="1:10" ht="12.75" hidden="1">
      <c r="A59" s="5"/>
      <c r="B59" s="70"/>
      <c r="C59" s="71"/>
      <c r="D59" s="144"/>
      <c r="E59" s="74"/>
      <c r="F59" s="74"/>
      <c r="G59" s="74"/>
      <c r="H59" s="74"/>
      <c r="I59" s="74"/>
      <c r="J59" s="5"/>
    </row>
    <row r="60" spans="1:10" ht="12.75" hidden="1">
      <c r="A60" s="5"/>
      <c r="B60" s="70"/>
      <c r="C60" s="71"/>
      <c r="D60" s="144"/>
      <c r="E60" s="74"/>
      <c r="F60" s="74"/>
      <c r="G60" s="74"/>
      <c r="H60" s="74"/>
      <c r="I60" s="74"/>
      <c r="J60" s="8"/>
    </row>
    <row r="61" spans="1:10" ht="12.75" hidden="1">
      <c r="A61" s="5"/>
      <c r="B61" s="70"/>
      <c r="C61" s="71"/>
      <c r="D61" s="144"/>
      <c r="E61" s="74"/>
      <c r="F61" s="74"/>
      <c r="G61" s="74"/>
      <c r="H61" s="74"/>
      <c r="I61" s="74"/>
      <c r="J61" s="8"/>
    </row>
    <row r="62" spans="1:10" ht="12.75" hidden="1">
      <c r="A62" s="5"/>
      <c r="B62" s="70"/>
      <c r="C62" s="71"/>
      <c r="D62" s="144"/>
      <c r="E62" s="74"/>
      <c r="F62" s="74"/>
      <c r="G62" s="74"/>
      <c r="H62" s="74"/>
      <c r="I62" s="74"/>
      <c r="J62" s="8"/>
    </row>
    <row r="63" spans="1:10" ht="21" customHeight="1">
      <c r="A63" s="5">
        <v>26</v>
      </c>
      <c r="B63" s="82"/>
      <c r="C63" s="83"/>
      <c r="D63" s="126" t="s">
        <v>50</v>
      </c>
      <c r="E63" s="126"/>
      <c r="F63" s="126"/>
      <c r="G63" s="126"/>
      <c r="H63" s="126"/>
      <c r="I63" s="126"/>
      <c r="J63" s="8">
        <f>SUM(J50:J62)</f>
        <v>39294</v>
      </c>
    </row>
    <row r="64" spans="1:10" ht="21" customHeight="1">
      <c r="A64" s="19"/>
      <c r="B64" s="23"/>
      <c r="C64" s="23"/>
      <c r="D64" s="20"/>
      <c r="E64" s="20"/>
      <c r="F64" s="20"/>
      <c r="G64" s="20"/>
      <c r="H64" s="20"/>
      <c r="I64" s="20"/>
      <c r="J64" s="21"/>
    </row>
    <row r="65" spans="1:10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21.75" customHeight="1">
      <c r="A66" s="26" t="s">
        <v>94</v>
      </c>
      <c r="B66" s="72" t="s">
        <v>120</v>
      </c>
      <c r="C66" s="72"/>
      <c r="D66" s="72"/>
      <c r="E66" s="72"/>
      <c r="F66" s="72"/>
      <c r="G66" s="72"/>
      <c r="H66" s="72"/>
      <c r="I66" s="72"/>
      <c r="J66" s="72"/>
    </row>
    <row r="67" spans="1:22" ht="12.75">
      <c r="A67" s="25" t="s">
        <v>95</v>
      </c>
      <c r="B67" s="66" t="s">
        <v>98</v>
      </c>
      <c r="C67" s="66"/>
      <c r="D67" s="66"/>
      <c r="E67" s="66"/>
      <c r="F67" s="66"/>
      <c r="G67" s="66"/>
      <c r="H67" s="66"/>
      <c r="I67" s="66"/>
      <c r="J67" s="66"/>
      <c r="M67" s="25"/>
      <c r="N67" s="25"/>
      <c r="O67" s="25"/>
      <c r="P67" s="25"/>
      <c r="Q67" s="25"/>
      <c r="R67" s="25"/>
      <c r="S67" s="25"/>
      <c r="T67" s="25"/>
      <c r="U67" s="25"/>
      <c r="V67" s="25"/>
    </row>
    <row r="68" spans="1:22" ht="12.75">
      <c r="A68" s="25" t="s">
        <v>96</v>
      </c>
      <c r="B68" s="66" t="s">
        <v>116</v>
      </c>
      <c r="C68" s="66"/>
      <c r="D68" s="66"/>
      <c r="E68" s="66"/>
      <c r="F68" s="66"/>
      <c r="G68" s="66"/>
      <c r="H68" s="66"/>
      <c r="I68" s="66"/>
      <c r="J68" s="66"/>
      <c r="M68" s="25"/>
      <c r="N68" s="25"/>
      <c r="O68" s="25"/>
      <c r="P68" s="25"/>
      <c r="Q68" s="25"/>
      <c r="R68" s="25"/>
      <c r="S68" s="25"/>
      <c r="T68" s="25"/>
      <c r="U68" s="25"/>
      <c r="V68" s="25"/>
    </row>
    <row r="69" spans="1:22" ht="12.75">
      <c r="A69" s="25" t="s">
        <v>97</v>
      </c>
      <c r="B69" s="66" t="s">
        <v>122</v>
      </c>
      <c r="C69" s="66"/>
      <c r="D69" s="66"/>
      <c r="E69" s="66"/>
      <c r="F69" s="66"/>
      <c r="G69" s="66"/>
      <c r="H69" s="66"/>
      <c r="I69" s="66"/>
      <c r="J69" s="66"/>
      <c r="M69" s="25"/>
      <c r="N69" s="25"/>
      <c r="O69" s="25"/>
      <c r="P69" s="25"/>
      <c r="Q69" s="25"/>
      <c r="R69" s="25"/>
      <c r="S69" s="25"/>
      <c r="T69" s="25"/>
      <c r="U69" s="25"/>
      <c r="V69" s="25"/>
    </row>
    <row r="70" spans="1:22" ht="44.25" customHeight="1">
      <c r="A70" s="25"/>
      <c r="B70" s="18"/>
      <c r="C70" s="18"/>
      <c r="D70" s="18"/>
      <c r="E70" s="18"/>
      <c r="F70" s="18"/>
      <c r="G70" s="18"/>
      <c r="H70" s="18"/>
      <c r="I70" s="18"/>
      <c r="J70" s="18"/>
      <c r="M70" s="25"/>
      <c r="N70" s="25"/>
      <c r="O70" s="25"/>
      <c r="P70" s="25"/>
      <c r="Q70" s="25"/>
      <c r="R70" s="25"/>
      <c r="S70" s="25"/>
      <c r="T70" s="25"/>
      <c r="U70" s="25"/>
      <c r="V70" s="25"/>
    </row>
    <row r="71" spans="1:22" ht="12.75">
      <c r="A71" s="66" t="s">
        <v>396</v>
      </c>
      <c r="B71" s="66"/>
      <c r="C71" s="66"/>
      <c r="D71" s="66"/>
      <c r="E71" s="66"/>
      <c r="F71" s="66"/>
      <c r="G71" s="66"/>
      <c r="H71" s="66"/>
      <c r="I71" s="66"/>
      <c r="J71" s="66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1:22" ht="12.75">
      <c r="A72" s="75">
        <v>43903</v>
      </c>
      <c r="B72" s="75"/>
      <c r="C72" s="75"/>
      <c r="D72" s="18"/>
      <c r="E72" s="18"/>
      <c r="F72" s="18"/>
      <c r="G72" s="18"/>
      <c r="H72" s="18"/>
      <c r="I72" s="18"/>
      <c r="J72" s="18"/>
      <c r="M72" s="25"/>
      <c r="N72" s="25"/>
      <c r="O72" s="25"/>
      <c r="P72" s="25"/>
      <c r="Q72" s="25"/>
      <c r="R72" s="25"/>
      <c r="S72" s="25"/>
      <c r="T72" s="25"/>
      <c r="U72" s="25"/>
      <c r="V72" s="25"/>
    </row>
    <row r="73" spans="1:10" ht="78" customHeight="1">
      <c r="A73" s="66" t="s">
        <v>51</v>
      </c>
      <c r="B73" s="66"/>
      <c r="C73" s="66"/>
      <c r="D73" s="66"/>
      <c r="E73" s="2"/>
      <c r="F73" s="2"/>
      <c r="G73" s="2"/>
      <c r="H73" s="2"/>
      <c r="I73" s="2"/>
      <c r="J73" s="2"/>
    </row>
    <row r="74" spans="1:10" ht="12.75">
      <c r="A74" s="66" t="s">
        <v>66</v>
      </c>
      <c r="B74" s="66"/>
      <c r="C74" s="66"/>
      <c r="D74" s="66"/>
      <c r="E74" s="2"/>
      <c r="F74" s="2"/>
      <c r="G74" s="2"/>
      <c r="H74" s="2"/>
      <c r="I74" s="2"/>
      <c r="J74" s="2"/>
    </row>
    <row r="75" spans="2:10" ht="12.75">
      <c r="B75" s="2"/>
      <c r="C75" s="2"/>
      <c r="D75" s="2"/>
      <c r="E75" s="2"/>
      <c r="F75" s="2"/>
      <c r="G75" s="2"/>
      <c r="H75" s="2"/>
      <c r="I75" s="2"/>
      <c r="J75" s="2"/>
    </row>
    <row r="76" spans="2:10" ht="12.75">
      <c r="B76" s="2"/>
      <c r="C76" s="2"/>
      <c r="D76" s="2"/>
      <c r="E76" s="2"/>
      <c r="F76" s="2"/>
      <c r="G76" s="2"/>
      <c r="H76" s="2"/>
      <c r="I76" s="2"/>
      <c r="J76" s="2"/>
    </row>
  </sheetData>
  <sheetProtection/>
  <mergeCells count="117">
    <mergeCell ref="B1:J1"/>
    <mergeCell ref="B2:J2"/>
    <mergeCell ref="G4:J4"/>
    <mergeCell ref="G5:J5"/>
    <mergeCell ref="G6:J6"/>
    <mergeCell ref="B8:J8"/>
    <mergeCell ref="B10:I10"/>
    <mergeCell ref="B11:G11"/>
    <mergeCell ref="I11:J11"/>
    <mergeCell ref="B12:G12"/>
    <mergeCell ref="I12:J12"/>
    <mergeCell ref="B13:G13"/>
    <mergeCell ref="I13:J13"/>
    <mergeCell ref="B14:G14"/>
    <mergeCell ref="I14:J14"/>
    <mergeCell ref="B15:G15"/>
    <mergeCell ref="I15:J15"/>
    <mergeCell ref="B16:G16"/>
    <mergeCell ref="I16:J16"/>
    <mergeCell ref="B17:G17"/>
    <mergeCell ref="I17:J17"/>
    <mergeCell ref="B18:G18"/>
    <mergeCell ref="I18:J18"/>
    <mergeCell ref="B19:G19"/>
    <mergeCell ref="I19:J19"/>
    <mergeCell ref="B20:G20"/>
    <mergeCell ref="I20:J20"/>
    <mergeCell ref="B21:G21"/>
    <mergeCell ref="I21:J21"/>
    <mergeCell ref="B22:G22"/>
    <mergeCell ref="I22:J22"/>
    <mergeCell ref="B23:G23"/>
    <mergeCell ref="I23:J23"/>
    <mergeCell ref="B24:G24"/>
    <mergeCell ref="I24:J24"/>
    <mergeCell ref="B25:G25"/>
    <mergeCell ref="I25:J25"/>
    <mergeCell ref="B26:G26"/>
    <mergeCell ref="I26:J26"/>
    <mergeCell ref="B27:G27"/>
    <mergeCell ref="I27:J27"/>
    <mergeCell ref="B28:G28"/>
    <mergeCell ref="I28:J28"/>
    <mergeCell ref="B29:G29"/>
    <mergeCell ref="I29:J29"/>
    <mergeCell ref="B30:G30"/>
    <mergeCell ref="I30:J30"/>
    <mergeCell ref="B31:G31"/>
    <mergeCell ref="I31:J31"/>
    <mergeCell ref="B32:G32"/>
    <mergeCell ref="I32:J32"/>
    <mergeCell ref="A33:J33"/>
    <mergeCell ref="B34:E34"/>
    <mergeCell ref="I34:J34"/>
    <mergeCell ref="A35:J35"/>
    <mergeCell ref="B36:E36"/>
    <mergeCell ref="I36:J36"/>
    <mergeCell ref="B37:E37"/>
    <mergeCell ref="I37:J37"/>
    <mergeCell ref="B38:E38"/>
    <mergeCell ref="I38:J38"/>
    <mergeCell ref="B42:E42"/>
    <mergeCell ref="I42:J42"/>
    <mergeCell ref="B43:E43"/>
    <mergeCell ref="I43:J43"/>
    <mergeCell ref="B39:E39"/>
    <mergeCell ref="I39:J39"/>
    <mergeCell ref="B40:E40"/>
    <mergeCell ref="I40:J40"/>
    <mergeCell ref="B41:E41"/>
    <mergeCell ref="I41:J41"/>
    <mergeCell ref="B44:E44"/>
    <mergeCell ref="I44:J44"/>
    <mergeCell ref="A45:J45"/>
    <mergeCell ref="B46:E46"/>
    <mergeCell ref="I46:J46"/>
    <mergeCell ref="B47:E47"/>
    <mergeCell ref="I47:J47"/>
    <mergeCell ref="B48:J48"/>
    <mergeCell ref="B49:C49"/>
    <mergeCell ref="D49:I49"/>
    <mergeCell ref="B50:C50"/>
    <mergeCell ref="D50:I50"/>
    <mergeCell ref="B51:C51"/>
    <mergeCell ref="D51:I51"/>
    <mergeCell ref="B52:C52"/>
    <mergeCell ref="D52:I52"/>
    <mergeCell ref="D57:I57"/>
    <mergeCell ref="D58:I58"/>
    <mergeCell ref="B53:C53"/>
    <mergeCell ref="D53:I53"/>
    <mergeCell ref="B54:C54"/>
    <mergeCell ref="D54:I54"/>
    <mergeCell ref="B55:C55"/>
    <mergeCell ref="D55:I55"/>
    <mergeCell ref="D61:I61"/>
    <mergeCell ref="D62:I62"/>
    <mergeCell ref="B63:C63"/>
    <mergeCell ref="D63:I63"/>
    <mergeCell ref="B61:C61"/>
    <mergeCell ref="B62:C62"/>
    <mergeCell ref="A73:D73"/>
    <mergeCell ref="A74:D74"/>
    <mergeCell ref="B66:J66"/>
    <mergeCell ref="B67:J67"/>
    <mergeCell ref="B68:J68"/>
    <mergeCell ref="B69:J69"/>
    <mergeCell ref="A71:J71"/>
    <mergeCell ref="A72:C72"/>
    <mergeCell ref="B56:C56"/>
    <mergeCell ref="D56:I56"/>
    <mergeCell ref="B57:C57"/>
    <mergeCell ref="B58:C58"/>
    <mergeCell ref="B59:C59"/>
    <mergeCell ref="B60:C60"/>
    <mergeCell ref="D59:I59"/>
    <mergeCell ref="D60:I6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46">
      <selection activeCell="A49" sqref="A49:J80"/>
    </sheetView>
  </sheetViews>
  <sheetFormatPr defaultColWidth="9.00390625" defaultRowHeight="12.75"/>
  <cols>
    <col min="1" max="1" width="4.00390625" style="0" customWidth="1"/>
    <col min="2" max="2" width="0.2421875" style="0" hidden="1" customWidth="1"/>
    <col min="3" max="3" width="10.375" style="0" customWidth="1"/>
    <col min="4" max="4" width="10.00390625" style="0" customWidth="1"/>
    <col min="5" max="5" width="25.375" style="0" customWidth="1"/>
    <col min="6" max="6" width="7.875" style="0" customWidth="1"/>
    <col min="7" max="7" width="6.875" style="0" customWidth="1"/>
    <col min="8" max="8" width="10.125" style="0" customWidth="1"/>
    <col min="9" max="9" width="2.75390625" style="0" customWidth="1"/>
    <col min="10" max="10" width="8.875" style="0" customWidth="1"/>
    <col min="11" max="11" width="6.125" style="0" customWidth="1"/>
  </cols>
  <sheetData>
    <row r="1" spans="2:11" ht="18">
      <c r="B1" s="109" t="s">
        <v>2</v>
      </c>
      <c r="C1" s="109"/>
      <c r="D1" s="109"/>
      <c r="E1" s="109"/>
      <c r="F1" s="109"/>
      <c r="G1" s="109"/>
      <c r="H1" s="109"/>
      <c r="I1" s="109"/>
      <c r="J1" s="109"/>
      <c r="K1" s="1"/>
    </row>
    <row r="2" spans="2:11" ht="12.75">
      <c r="B2" s="110" t="s">
        <v>3</v>
      </c>
      <c r="C2" s="110"/>
      <c r="D2" s="110"/>
      <c r="E2" s="110"/>
      <c r="F2" s="110"/>
      <c r="G2" s="110"/>
      <c r="H2" s="110"/>
      <c r="I2" s="110"/>
      <c r="J2" s="110"/>
      <c r="K2" s="1"/>
    </row>
    <row r="3" ht="12.75">
      <c r="B3" t="s">
        <v>0</v>
      </c>
    </row>
    <row r="4" spans="7:10" ht="18" customHeight="1" hidden="1">
      <c r="G4" s="138" t="s">
        <v>4</v>
      </c>
      <c r="H4" s="138"/>
      <c r="I4" s="138"/>
      <c r="J4" s="138"/>
    </row>
    <row r="5" spans="7:10" ht="12.75" hidden="1">
      <c r="G5" s="138" t="s">
        <v>1</v>
      </c>
      <c r="H5" s="138"/>
      <c r="I5" s="138"/>
      <c r="J5" s="138"/>
    </row>
    <row r="6" spans="7:10" ht="12.75" hidden="1">
      <c r="G6" s="138" t="s">
        <v>53</v>
      </c>
      <c r="H6" s="138"/>
      <c r="I6" s="138"/>
      <c r="J6" s="138"/>
    </row>
    <row r="8" spans="2:10" ht="28.5" customHeight="1">
      <c r="B8" s="112" t="s">
        <v>148</v>
      </c>
      <c r="C8" s="112"/>
      <c r="D8" s="112"/>
      <c r="E8" s="112"/>
      <c r="F8" s="112"/>
      <c r="G8" s="112"/>
      <c r="H8" s="112"/>
      <c r="I8" s="112"/>
      <c r="J8" s="112"/>
    </row>
    <row r="9" ht="6.75" customHeight="1"/>
    <row r="10" spans="2:13" ht="29.25" customHeight="1">
      <c r="B10" s="106" t="s">
        <v>5</v>
      </c>
      <c r="C10" s="106"/>
      <c r="D10" s="106"/>
      <c r="E10" s="106"/>
      <c r="F10" s="106"/>
      <c r="G10" s="106"/>
      <c r="H10" s="106"/>
      <c r="I10" s="107"/>
      <c r="J10" s="4"/>
      <c r="K10" s="4"/>
      <c r="L10" s="4"/>
      <c r="M10" s="4"/>
    </row>
    <row r="11" spans="1:10" ht="36" customHeight="1">
      <c r="A11" s="7" t="s">
        <v>75</v>
      </c>
      <c r="B11" s="93" t="s">
        <v>6</v>
      </c>
      <c r="C11" s="93"/>
      <c r="D11" s="93"/>
      <c r="E11" s="93"/>
      <c r="F11" s="93"/>
      <c r="G11" s="93"/>
      <c r="H11" s="38" t="s">
        <v>7</v>
      </c>
      <c r="I11" s="147" t="s">
        <v>8</v>
      </c>
      <c r="J11" s="147"/>
    </row>
    <row r="12" spans="1:10" ht="12.75">
      <c r="A12" s="14">
        <v>1</v>
      </c>
      <c r="B12" s="74" t="s">
        <v>9</v>
      </c>
      <c r="C12" s="74"/>
      <c r="D12" s="74"/>
      <c r="E12" s="74"/>
      <c r="F12" s="74"/>
      <c r="G12" s="74"/>
      <c r="H12" s="6"/>
      <c r="I12" s="108">
        <v>43466</v>
      </c>
      <c r="J12" s="108"/>
    </row>
    <row r="13" spans="1:10" ht="12.75">
      <c r="A13" s="14">
        <v>2</v>
      </c>
      <c r="B13" s="74" t="s">
        <v>10</v>
      </c>
      <c r="C13" s="74"/>
      <c r="D13" s="74"/>
      <c r="E13" s="74"/>
      <c r="F13" s="74"/>
      <c r="G13" s="74"/>
      <c r="H13" s="5"/>
      <c r="I13" s="108">
        <v>43830</v>
      </c>
      <c r="J13" s="108"/>
    </row>
    <row r="14" spans="1:10" ht="12.75">
      <c r="A14" s="14">
        <v>3</v>
      </c>
      <c r="B14" s="74" t="s">
        <v>11</v>
      </c>
      <c r="C14" s="74"/>
      <c r="D14" s="74"/>
      <c r="E14" s="74"/>
      <c r="F14" s="74"/>
      <c r="G14" s="74"/>
      <c r="H14" s="5" t="s">
        <v>13</v>
      </c>
      <c r="I14" s="92">
        <v>0</v>
      </c>
      <c r="J14" s="92"/>
    </row>
    <row r="15" spans="1:10" ht="12.75">
      <c r="A15" s="14">
        <v>4</v>
      </c>
      <c r="B15" s="74" t="s">
        <v>12</v>
      </c>
      <c r="C15" s="74"/>
      <c r="D15" s="74"/>
      <c r="E15" s="74"/>
      <c r="F15" s="74"/>
      <c r="G15" s="74"/>
      <c r="H15" s="5" t="s">
        <v>13</v>
      </c>
      <c r="I15" s="92">
        <v>0</v>
      </c>
      <c r="J15" s="92"/>
    </row>
    <row r="16" spans="1:10" ht="12.75">
      <c r="A16" s="14">
        <v>5</v>
      </c>
      <c r="B16" s="74" t="s">
        <v>14</v>
      </c>
      <c r="C16" s="74"/>
      <c r="D16" s="74"/>
      <c r="E16" s="74"/>
      <c r="F16" s="74"/>
      <c r="G16" s="74"/>
      <c r="H16" s="5" t="s">
        <v>13</v>
      </c>
      <c r="I16" s="92">
        <v>74674.55</v>
      </c>
      <c r="J16" s="92"/>
    </row>
    <row r="17" spans="1:10" ht="12.75">
      <c r="A17" s="14">
        <v>6</v>
      </c>
      <c r="B17" s="74" t="s">
        <v>15</v>
      </c>
      <c r="C17" s="74"/>
      <c r="D17" s="74"/>
      <c r="E17" s="74"/>
      <c r="F17" s="74"/>
      <c r="G17" s="74"/>
      <c r="H17" s="5" t="s">
        <v>13</v>
      </c>
      <c r="I17" s="92">
        <v>127872</v>
      </c>
      <c r="J17" s="92"/>
    </row>
    <row r="18" spans="1:11" ht="12.75">
      <c r="A18" s="14" t="s">
        <v>67</v>
      </c>
      <c r="B18" s="74" t="s">
        <v>16</v>
      </c>
      <c r="C18" s="74"/>
      <c r="D18" s="74"/>
      <c r="E18" s="74"/>
      <c r="F18" s="74"/>
      <c r="G18" s="74"/>
      <c r="H18" s="5" t="s">
        <v>13</v>
      </c>
      <c r="I18" s="92">
        <v>60828</v>
      </c>
      <c r="J18" s="92"/>
      <c r="K18" s="3"/>
    </row>
    <row r="19" spans="1:10" ht="12.75">
      <c r="A19" s="14" t="s">
        <v>68</v>
      </c>
      <c r="B19" s="74" t="s">
        <v>17</v>
      </c>
      <c r="C19" s="74"/>
      <c r="D19" s="74"/>
      <c r="E19" s="74"/>
      <c r="F19" s="74"/>
      <c r="G19" s="74"/>
      <c r="H19" s="5" t="s">
        <v>13</v>
      </c>
      <c r="I19" s="92">
        <v>35964</v>
      </c>
      <c r="J19" s="92"/>
    </row>
    <row r="20" spans="1:10" ht="12.75">
      <c r="A20" s="14" t="s">
        <v>69</v>
      </c>
      <c r="B20" s="74" t="s">
        <v>18</v>
      </c>
      <c r="C20" s="74"/>
      <c r="D20" s="74"/>
      <c r="E20" s="74"/>
      <c r="F20" s="74"/>
      <c r="G20" s="74"/>
      <c r="H20" s="5" t="s">
        <v>13</v>
      </c>
      <c r="I20" s="92">
        <v>31080</v>
      </c>
      <c r="J20" s="92"/>
    </row>
    <row r="21" spans="1:10" ht="12.75">
      <c r="A21" s="14">
        <v>7</v>
      </c>
      <c r="B21" s="74" t="s">
        <v>90</v>
      </c>
      <c r="C21" s="74"/>
      <c r="D21" s="74"/>
      <c r="E21" s="74"/>
      <c r="F21" s="74"/>
      <c r="G21" s="74"/>
      <c r="H21" s="5" t="s">
        <v>13</v>
      </c>
      <c r="I21" s="92">
        <f>J68</f>
        <v>16884</v>
      </c>
      <c r="J21" s="92"/>
    </row>
    <row r="22" spans="1:10" ht="47.25" customHeight="1">
      <c r="A22" s="14">
        <v>8</v>
      </c>
      <c r="B22" s="73" t="s">
        <v>91</v>
      </c>
      <c r="C22" s="73"/>
      <c r="D22" s="73"/>
      <c r="E22" s="73"/>
      <c r="F22" s="73"/>
      <c r="G22" s="73"/>
      <c r="H22" s="24" t="s">
        <v>13</v>
      </c>
      <c r="I22" s="105">
        <f>I18+I20</f>
        <v>91908</v>
      </c>
      <c r="J22" s="105"/>
    </row>
    <row r="23" spans="1:10" ht="12.75">
      <c r="A23" s="14">
        <v>9</v>
      </c>
      <c r="B23" s="74" t="s">
        <v>19</v>
      </c>
      <c r="C23" s="74"/>
      <c r="D23" s="74"/>
      <c r="E23" s="74"/>
      <c r="F23" s="74"/>
      <c r="G23" s="74"/>
      <c r="H23" s="5" t="s">
        <v>13</v>
      </c>
      <c r="I23" s="92">
        <v>151300.52</v>
      </c>
      <c r="J23" s="92"/>
    </row>
    <row r="24" spans="1:10" ht="12.75">
      <c r="A24" s="14" t="s">
        <v>70</v>
      </c>
      <c r="B24" s="74" t="s">
        <v>20</v>
      </c>
      <c r="C24" s="74"/>
      <c r="D24" s="74"/>
      <c r="E24" s="74"/>
      <c r="F24" s="74"/>
      <c r="G24" s="74"/>
      <c r="H24" s="5" t="s">
        <v>13</v>
      </c>
      <c r="I24" s="92">
        <v>151300.52</v>
      </c>
      <c r="J24" s="92"/>
    </row>
    <row r="25" spans="1:10" ht="12.75">
      <c r="A25" s="14" t="s">
        <v>71</v>
      </c>
      <c r="B25" s="74" t="s">
        <v>21</v>
      </c>
      <c r="C25" s="74"/>
      <c r="D25" s="74"/>
      <c r="E25" s="74"/>
      <c r="F25" s="74"/>
      <c r="G25" s="74"/>
      <c r="H25" s="5" t="s">
        <v>13</v>
      </c>
      <c r="I25" s="92">
        <v>0</v>
      </c>
      <c r="J25" s="92"/>
    </row>
    <row r="26" spans="1:10" ht="12.75">
      <c r="A26" s="14" t="s">
        <v>72</v>
      </c>
      <c r="B26" s="74" t="s">
        <v>22</v>
      </c>
      <c r="C26" s="74"/>
      <c r="D26" s="74"/>
      <c r="E26" s="74"/>
      <c r="F26" s="74"/>
      <c r="G26" s="74"/>
      <c r="H26" s="5" t="s">
        <v>13</v>
      </c>
      <c r="I26" s="92">
        <v>0</v>
      </c>
      <c r="J26" s="92"/>
    </row>
    <row r="27" spans="1:10" ht="12.75">
      <c r="A27" s="14" t="s">
        <v>73</v>
      </c>
      <c r="B27" s="74" t="s">
        <v>23</v>
      </c>
      <c r="C27" s="74"/>
      <c r="D27" s="74"/>
      <c r="E27" s="74"/>
      <c r="F27" s="74"/>
      <c r="G27" s="74"/>
      <c r="H27" s="5" t="s">
        <v>13</v>
      </c>
      <c r="I27" s="92">
        <v>0</v>
      </c>
      <c r="J27" s="92"/>
    </row>
    <row r="28" spans="1:10" ht="12.75">
      <c r="A28" s="14" t="s">
        <v>74</v>
      </c>
      <c r="B28" s="74" t="s">
        <v>24</v>
      </c>
      <c r="C28" s="74"/>
      <c r="D28" s="74"/>
      <c r="E28" s="74"/>
      <c r="F28" s="74"/>
      <c r="G28" s="74"/>
      <c r="H28" s="5" t="s">
        <v>13</v>
      </c>
      <c r="I28" s="92">
        <v>0</v>
      </c>
      <c r="J28" s="92"/>
    </row>
    <row r="29" spans="1:10" ht="12.75">
      <c r="A29" s="14">
        <v>10</v>
      </c>
      <c r="B29" s="74" t="s">
        <v>25</v>
      </c>
      <c r="C29" s="74"/>
      <c r="D29" s="74"/>
      <c r="E29" s="74"/>
      <c r="F29" s="74"/>
      <c r="G29" s="74"/>
      <c r="H29" s="5" t="s">
        <v>13</v>
      </c>
      <c r="I29" s="92">
        <v>0</v>
      </c>
      <c r="J29" s="92"/>
    </row>
    <row r="30" spans="1:10" ht="12.75">
      <c r="A30" s="14">
        <v>11</v>
      </c>
      <c r="B30" s="74" t="s">
        <v>26</v>
      </c>
      <c r="C30" s="74"/>
      <c r="D30" s="74"/>
      <c r="E30" s="74"/>
      <c r="F30" s="74"/>
      <c r="G30" s="74"/>
      <c r="H30" s="5" t="s">
        <v>13</v>
      </c>
      <c r="I30" s="92">
        <v>0</v>
      </c>
      <c r="J30" s="92"/>
    </row>
    <row r="31" spans="1:10" ht="12.75">
      <c r="A31" s="14">
        <v>12</v>
      </c>
      <c r="B31" s="74" t="s">
        <v>92</v>
      </c>
      <c r="C31" s="74"/>
      <c r="D31" s="74"/>
      <c r="E31" s="74"/>
      <c r="F31" s="74"/>
      <c r="G31" s="74"/>
      <c r="H31" s="5" t="s">
        <v>13</v>
      </c>
      <c r="I31" s="92">
        <v>0</v>
      </c>
      <c r="J31" s="92"/>
    </row>
    <row r="32" spans="1:10" ht="12.75">
      <c r="A32" s="14" t="s">
        <v>77</v>
      </c>
      <c r="B32" s="74" t="s">
        <v>28</v>
      </c>
      <c r="C32" s="74"/>
      <c r="D32" s="74"/>
      <c r="E32" s="74"/>
      <c r="F32" s="74"/>
      <c r="G32" s="74"/>
      <c r="H32" s="5" t="s">
        <v>13</v>
      </c>
      <c r="I32" s="92">
        <f>I16+I21+I22-I23</f>
        <v>32166.03</v>
      </c>
      <c r="J32" s="92"/>
    </row>
    <row r="33" spans="1:10" ht="21" customHeight="1">
      <c r="A33" s="97" t="s">
        <v>76</v>
      </c>
      <c r="B33" s="97"/>
      <c r="C33" s="97"/>
      <c r="D33" s="97"/>
      <c r="E33" s="97"/>
      <c r="F33" s="97"/>
      <c r="G33" s="97"/>
      <c r="H33" s="97"/>
      <c r="I33" s="97"/>
      <c r="J33" s="97"/>
    </row>
    <row r="34" spans="1:13" ht="44.25" customHeight="1">
      <c r="A34" s="9" t="s">
        <v>75</v>
      </c>
      <c r="B34" s="93" t="s">
        <v>29</v>
      </c>
      <c r="C34" s="93"/>
      <c r="D34" s="93"/>
      <c r="E34" s="93"/>
      <c r="F34" s="9" t="s">
        <v>30</v>
      </c>
      <c r="G34" s="9" t="s">
        <v>31</v>
      </c>
      <c r="H34" s="9" t="s">
        <v>32</v>
      </c>
      <c r="I34" s="98" t="s">
        <v>33</v>
      </c>
      <c r="J34" s="99"/>
      <c r="K34" s="2"/>
      <c r="L34" s="2"/>
      <c r="M34" s="2"/>
    </row>
    <row r="35" spans="1:10" ht="15" customHeight="1">
      <c r="A35" s="94" t="s">
        <v>34</v>
      </c>
      <c r="B35" s="95"/>
      <c r="C35" s="95"/>
      <c r="D35" s="95"/>
      <c r="E35" s="95"/>
      <c r="F35" s="95"/>
      <c r="G35" s="95"/>
      <c r="H35" s="95"/>
      <c r="I35" s="95"/>
      <c r="J35" s="96"/>
    </row>
    <row r="36" spans="1:10" ht="35.25" customHeight="1">
      <c r="A36" s="14" t="s">
        <v>78</v>
      </c>
      <c r="B36" s="73" t="s">
        <v>35</v>
      </c>
      <c r="C36" s="73"/>
      <c r="D36" s="73"/>
      <c r="E36" s="73"/>
      <c r="F36" s="5">
        <v>740</v>
      </c>
      <c r="G36" s="5">
        <v>5.75</v>
      </c>
      <c r="H36" s="5">
        <f>F36*G36*12</f>
        <v>51060</v>
      </c>
      <c r="I36" s="82"/>
      <c r="J36" s="83"/>
    </row>
    <row r="37" spans="1:10" ht="12.75">
      <c r="A37" s="14" t="s">
        <v>80</v>
      </c>
      <c r="B37" s="74" t="s">
        <v>36</v>
      </c>
      <c r="C37" s="74"/>
      <c r="D37" s="74"/>
      <c r="E37" s="74"/>
      <c r="F37" s="5"/>
      <c r="G37" s="11">
        <v>0</v>
      </c>
      <c r="H37" s="5">
        <f>F36*G37*12</f>
        <v>0</v>
      </c>
      <c r="I37" s="82"/>
      <c r="J37" s="83"/>
    </row>
    <row r="38" spans="1:10" ht="12.75">
      <c r="A38" s="14" t="s">
        <v>81</v>
      </c>
      <c r="B38" s="74" t="s">
        <v>37</v>
      </c>
      <c r="C38" s="74"/>
      <c r="D38" s="74"/>
      <c r="E38" s="74"/>
      <c r="F38" s="5"/>
      <c r="G38" s="11">
        <v>1.8</v>
      </c>
      <c r="H38" s="5">
        <f>F36*G38*12</f>
        <v>15984</v>
      </c>
      <c r="I38" s="82"/>
      <c r="J38" s="83"/>
    </row>
    <row r="39" spans="1:10" ht="12.75">
      <c r="A39" s="14" t="s">
        <v>82</v>
      </c>
      <c r="B39" s="74" t="s">
        <v>38</v>
      </c>
      <c r="C39" s="74"/>
      <c r="D39" s="74"/>
      <c r="E39" s="74"/>
      <c r="F39" s="5"/>
      <c r="G39" s="11">
        <v>1.5</v>
      </c>
      <c r="H39" s="5">
        <f>F36*G39*12</f>
        <v>13320</v>
      </c>
      <c r="I39" s="82"/>
      <c r="J39" s="83"/>
    </row>
    <row r="40" spans="1:10" ht="12.75">
      <c r="A40" s="14" t="s">
        <v>83</v>
      </c>
      <c r="B40" s="74" t="s">
        <v>39</v>
      </c>
      <c r="C40" s="74"/>
      <c r="D40" s="74"/>
      <c r="E40" s="74"/>
      <c r="F40" s="5"/>
      <c r="G40" s="11">
        <v>0.6</v>
      </c>
      <c r="H40" s="5">
        <f>F36*G40*12</f>
        <v>5328</v>
      </c>
      <c r="I40" s="82"/>
      <c r="J40" s="83"/>
    </row>
    <row r="41" spans="1:10" ht="24" customHeight="1">
      <c r="A41" s="14" t="s">
        <v>84</v>
      </c>
      <c r="B41" s="73" t="s">
        <v>40</v>
      </c>
      <c r="C41" s="73"/>
      <c r="D41" s="73"/>
      <c r="E41" s="73"/>
      <c r="F41" s="5"/>
      <c r="G41" s="11">
        <v>0.95</v>
      </c>
      <c r="H41" s="5">
        <f>F36*G41*12</f>
        <v>8436</v>
      </c>
      <c r="I41" s="82"/>
      <c r="J41" s="83"/>
    </row>
    <row r="42" spans="1:10" ht="12.75">
      <c r="A42" s="14" t="s">
        <v>85</v>
      </c>
      <c r="B42" s="74" t="s">
        <v>41</v>
      </c>
      <c r="C42" s="74"/>
      <c r="D42" s="74"/>
      <c r="E42" s="74"/>
      <c r="F42" s="5"/>
      <c r="G42" s="11">
        <v>0.9</v>
      </c>
      <c r="H42" s="5">
        <f>F36*G42*12</f>
        <v>7992</v>
      </c>
      <c r="I42" s="82"/>
      <c r="J42" s="83"/>
    </row>
    <row r="43" spans="1:10" ht="12.75">
      <c r="A43" s="14" t="s">
        <v>79</v>
      </c>
      <c r="B43" s="74" t="s">
        <v>42</v>
      </c>
      <c r="C43" s="74"/>
      <c r="D43" s="74"/>
      <c r="E43" s="74"/>
      <c r="F43" s="5"/>
      <c r="G43" s="5">
        <v>0.1</v>
      </c>
      <c r="H43" s="5">
        <f>F36*G43*12</f>
        <v>888</v>
      </c>
      <c r="I43" s="82"/>
      <c r="J43" s="83"/>
    </row>
    <row r="44" spans="1:10" ht="12.75">
      <c r="A44" s="14" t="s">
        <v>86</v>
      </c>
      <c r="B44" s="74" t="s">
        <v>43</v>
      </c>
      <c r="C44" s="74"/>
      <c r="D44" s="74"/>
      <c r="E44" s="74"/>
      <c r="F44" s="5"/>
      <c r="G44" s="5">
        <v>1</v>
      </c>
      <c r="H44" s="5">
        <f>F36*G44*12</f>
        <v>8880</v>
      </c>
      <c r="I44" s="82"/>
      <c r="J44" s="83"/>
    </row>
    <row r="45" spans="1:10" ht="12.75">
      <c r="A45" s="14" t="s">
        <v>87</v>
      </c>
      <c r="B45" s="74" t="s">
        <v>44</v>
      </c>
      <c r="C45" s="74"/>
      <c r="D45" s="74"/>
      <c r="E45" s="74"/>
      <c r="F45" s="5"/>
      <c r="G45" s="5">
        <v>3.5</v>
      </c>
      <c r="H45" s="5">
        <f>F36*G45*12</f>
        <v>31080</v>
      </c>
      <c r="I45" s="82"/>
      <c r="J45" s="83"/>
    </row>
    <row r="46" spans="1:10" ht="20.25" customHeight="1">
      <c r="A46" s="94" t="s">
        <v>45</v>
      </c>
      <c r="B46" s="95"/>
      <c r="C46" s="95"/>
      <c r="D46" s="95"/>
      <c r="E46" s="95"/>
      <c r="F46" s="95"/>
      <c r="G46" s="95"/>
      <c r="H46" s="95"/>
      <c r="I46" s="95"/>
      <c r="J46" s="96"/>
    </row>
    <row r="47" spans="1:10" ht="23.25" customHeight="1">
      <c r="A47" s="11">
        <v>18</v>
      </c>
      <c r="B47" s="73" t="s">
        <v>46</v>
      </c>
      <c r="C47" s="73"/>
      <c r="D47" s="73"/>
      <c r="E47" s="73"/>
      <c r="F47" s="5">
        <v>740</v>
      </c>
      <c r="G47" s="5">
        <v>4.05</v>
      </c>
      <c r="H47" s="5">
        <f>F47*G47*12</f>
        <v>35964</v>
      </c>
      <c r="I47" s="82"/>
      <c r="J47" s="83"/>
    </row>
    <row r="48" spans="1:10" ht="12.75">
      <c r="A48" s="11">
        <v>19</v>
      </c>
      <c r="B48" s="5" t="s">
        <v>47</v>
      </c>
      <c r="C48" s="133" t="s">
        <v>119</v>
      </c>
      <c r="D48" s="134"/>
      <c r="E48" s="135"/>
      <c r="F48" s="8"/>
      <c r="G48" s="12">
        <f>G36+G43+G44+G45+G47</f>
        <v>14.399999999999999</v>
      </c>
      <c r="H48" s="8">
        <f>H36+H43+H44+H45+H47</f>
        <v>127872</v>
      </c>
      <c r="I48" s="92">
        <v>151300.52</v>
      </c>
      <c r="J48" s="92"/>
    </row>
    <row r="49" spans="1:10" ht="25.5" customHeight="1">
      <c r="A49" s="18"/>
      <c r="B49" s="91" t="s">
        <v>155</v>
      </c>
      <c r="C49" s="91"/>
      <c r="D49" s="91"/>
      <c r="E49" s="91"/>
      <c r="F49" s="91"/>
      <c r="G49" s="91"/>
      <c r="H49" s="91"/>
      <c r="I49" s="91"/>
      <c r="J49" s="91"/>
    </row>
    <row r="50" spans="1:10" ht="36" customHeight="1">
      <c r="A50" s="7" t="s">
        <v>75</v>
      </c>
      <c r="B50" s="10"/>
      <c r="C50" s="15" t="s">
        <v>52</v>
      </c>
      <c r="D50" s="93" t="s">
        <v>48</v>
      </c>
      <c r="E50" s="93"/>
      <c r="F50" s="93"/>
      <c r="G50" s="93"/>
      <c r="H50" s="93"/>
      <c r="I50" s="93"/>
      <c r="J50" s="39" t="s">
        <v>49</v>
      </c>
    </row>
    <row r="51" spans="1:10" ht="14.25" customHeight="1">
      <c r="A51" s="11">
        <v>20</v>
      </c>
      <c r="B51" s="5"/>
      <c r="C51" s="14" t="s">
        <v>318</v>
      </c>
      <c r="D51" s="64" t="s">
        <v>314</v>
      </c>
      <c r="E51" s="127" t="s">
        <v>314</v>
      </c>
      <c r="F51" s="127" t="s">
        <v>314</v>
      </c>
      <c r="G51" s="127" t="s">
        <v>314</v>
      </c>
      <c r="H51" s="127" t="s">
        <v>314</v>
      </c>
      <c r="I51" s="65" t="s">
        <v>314</v>
      </c>
      <c r="J51" s="5">
        <v>1352</v>
      </c>
    </row>
    <row r="52" spans="1:10" ht="12.75">
      <c r="A52" s="11">
        <v>21</v>
      </c>
      <c r="B52" s="5"/>
      <c r="C52" s="14" t="s">
        <v>318</v>
      </c>
      <c r="D52" s="144" t="s">
        <v>315</v>
      </c>
      <c r="E52" s="159" t="s">
        <v>315</v>
      </c>
      <c r="F52" s="159" t="s">
        <v>315</v>
      </c>
      <c r="G52" s="159" t="s">
        <v>315</v>
      </c>
      <c r="H52" s="159" t="s">
        <v>315</v>
      </c>
      <c r="I52" s="159" t="s">
        <v>315</v>
      </c>
      <c r="J52" s="5">
        <v>2687</v>
      </c>
    </row>
    <row r="53" spans="1:10" ht="12.75">
      <c r="A53" s="11">
        <v>25</v>
      </c>
      <c r="B53" s="5"/>
      <c r="C53" s="14" t="s">
        <v>319</v>
      </c>
      <c r="D53" s="144" t="s">
        <v>316</v>
      </c>
      <c r="E53" s="74" t="s">
        <v>316</v>
      </c>
      <c r="F53" s="74" t="s">
        <v>316</v>
      </c>
      <c r="G53" s="74" t="s">
        <v>316</v>
      </c>
      <c r="H53" s="74" t="s">
        <v>316</v>
      </c>
      <c r="I53" s="74" t="s">
        <v>316</v>
      </c>
      <c r="J53" s="5">
        <v>12174</v>
      </c>
    </row>
    <row r="54" spans="1:10" ht="12.75">
      <c r="A54" s="11">
        <v>26</v>
      </c>
      <c r="B54" s="5"/>
      <c r="C54" s="14" t="s">
        <v>320</v>
      </c>
      <c r="D54" s="144" t="s">
        <v>317</v>
      </c>
      <c r="E54" s="74" t="s">
        <v>317</v>
      </c>
      <c r="F54" s="74" t="s">
        <v>317</v>
      </c>
      <c r="G54" s="74" t="s">
        <v>317</v>
      </c>
      <c r="H54" s="74" t="s">
        <v>317</v>
      </c>
      <c r="I54" s="74" t="s">
        <v>317</v>
      </c>
      <c r="J54" s="5">
        <v>671</v>
      </c>
    </row>
    <row r="55" spans="1:10" ht="13.5" customHeight="1" hidden="1">
      <c r="A55" s="11">
        <v>27</v>
      </c>
      <c r="B55" s="5"/>
      <c r="C55" s="14"/>
      <c r="D55" s="164"/>
      <c r="E55" s="73"/>
      <c r="F55" s="73"/>
      <c r="G55" s="73"/>
      <c r="H55" s="73"/>
      <c r="I55" s="73"/>
      <c r="J55" s="5"/>
    </row>
    <row r="56" spans="1:10" ht="13.5" customHeight="1" hidden="1">
      <c r="A56" s="11">
        <v>28</v>
      </c>
      <c r="B56" s="5"/>
      <c r="C56" s="14"/>
      <c r="D56" s="164"/>
      <c r="E56" s="73"/>
      <c r="F56" s="73"/>
      <c r="G56" s="73"/>
      <c r="H56" s="73"/>
      <c r="I56" s="73"/>
      <c r="J56" s="5"/>
    </row>
    <row r="57" spans="1:11" ht="25.5" customHeight="1" hidden="1">
      <c r="A57" s="11">
        <v>29</v>
      </c>
      <c r="B57" s="5"/>
      <c r="C57" s="14"/>
      <c r="D57" s="164"/>
      <c r="E57" s="73"/>
      <c r="F57" s="73"/>
      <c r="G57" s="73"/>
      <c r="H57" s="73"/>
      <c r="I57" s="73"/>
      <c r="J57" s="5"/>
      <c r="K57" s="37"/>
    </row>
    <row r="58" spans="1:10" ht="12.75" hidden="1">
      <c r="A58" s="11"/>
      <c r="B58" s="5"/>
      <c r="C58" s="14"/>
      <c r="D58" s="144"/>
      <c r="E58" s="74"/>
      <c r="F58" s="74"/>
      <c r="G58" s="74"/>
      <c r="H58" s="74"/>
      <c r="I58" s="74"/>
      <c r="J58" s="5"/>
    </row>
    <row r="59" spans="1:10" ht="12.75" hidden="1">
      <c r="A59" s="11"/>
      <c r="B59" s="5" t="s">
        <v>54</v>
      </c>
      <c r="C59" s="5"/>
      <c r="D59" s="74"/>
      <c r="E59" s="74"/>
      <c r="F59" s="74"/>
      <c r="G59" s="74"/>
      <c r="H59" s="74"/>
      <c r="I59" s="74"/>
      <c r="J59" s="5"/>
    </row>
    <row r="60" spans="1:10" ht="12.75" hidden="1">
      <c r="A60" s="11"/>
      <c r="B60" s="5" t="s">
        <v>55</v>
      </c>
      <c r="C60" s="5"/>
      <c r="D60" s="74"/>
      <c r="E60" s="74"/>
      <c r="F60" s="74"/>
      <c r="G60" s="74"/>
      <c r="H60" s="74"/>
      <c r="I60" s="74"/>
      <c r="J60" s="5"/>
    </row>
    <row r="61" spans="1:10" ht="12.75" hidden="1">
      <c r="A61" s="11"/>
      <c r="B61" s="5" t="s">
        <v>56</v>
      </c>
      <c r="C61" s="5"/>
      <c r="D61" s="159"/>
      <c r="E61" s="159"/>
      <c r="F61" s="159"/>
      <c r="G61" s="159"/>
      <c r="H61" s="159"/>
      <c r="I61" s="159"/>
      <c r="J61" s="8"/>
    </row>
    <row r="62" spans="1:10" ht="12.75" hidden="1">
      <c r="A62" s="11"/>
      <c r="B62" s="5" t="s">
        <v>57</v>
      </c>
      <c r="C62" s="5"/>
      <c r="D62" s="159"/>
      <c r="E62" s="159"/>
      <c r="F62" s="159"/>
      <c r="G62" s="159"/>
      <c r="H62" s="159"/>
      <c r="I62" s="159"/>
      <c r="J62" s="8"/>
    </row>
    <row r="63" spans="1:10" ht="12.75" hidden="1">
      <c r="A63" s="11"/>
      <c r="B63" s="5" t="s">
        <v>58</v>
      </c>
      <c r="C63" s="5"/>
      <c r="D63" s="159"/>
      <c r="E63" s="159"/>
      <c r="F63" s="159"/>
      <c r="G63" s="159"/>
      <c r="H63" s="159"/>
      <c r="I63" s="159"/>
      <c r="J63" s="8"/>
    </row>
    <row r="64" spans="1:10" ht="12.75" hidden="1">
      <c r="A64" s="11"/>
      <c r="B64" s="5" t="s">
        <v>59</v>
      </c>
      <c r="C64" s="5"/>
      <c r="D64" s="74"/>
      <c r="E64" s="74"/>
      <c r="F64" s="74"/>
      <c r="G64" s="74"/>
      <c r="H64" s="74"/>
      <c r="I64" s="74"/>
      <c r="J64" s="5"/>
    </row>
    <row r="65" spans="1:10" ht="12.75" hidden="1">
      <c r="A65" s="11"/>
      <c r="B65" s="5" t="s">
        <v>60</v>
      </c>
      <c r="C65" s="5"/>
      <c r="D65" s="159"/>
      <c r="E65" s="159"/>
      <c r="F65" s="159"/>
      <c r="G65" s="159"/>
      <c r="H65" s="159"/>
      <c r="I65" s="159"/>
      <c r="J65" s="8"/>
    </row>
    <row r="66" spans="1:10" ht="12.75" hidden="1">
      <c r="A66" s="11"/>
      <c r="B66" s="5" t="s">
        <v>61</v>
      </c>
      <c r="C66" s="5"/>
      <c r="D66" s="118"/>
      <c r="E66" s="160"/>
      <c r="F66" s="160"/>
      <c r="G66" s="160"/>
      <c r="H66" s="160"/>
      <c r="I66" s="119"/>
      <c r="J66" s="8"/>
    </row>
    <row r="67" spans="1:10" ht="12.75" hidden="1">
      <c r="A67" s="11"/>
      <c r="B67" s="5" t="s">
        <v>62</v>
      </c>
      <c r="C67" s="5"/>
      <c r="D67" s="118"/>
      <c r="E67" s="160"/>
      <c r="F67" s="160"/>
      <c r="G67" s="160"/>
      <c r="H67" s="160"/>
      <c r="I67" s="119"/>
      <c r="J67" s="8"/>
    </row>
    <row r="68" spans="1:10" ht="20.25" customHeight="1">
      <c r="A68" s="11">
        <v>30</v>
      </c>
      <c r="B68" s="5"/>
      <c r="C68" s="5"/>
      <c r="D68" s="126" t="s">
        <v>50</v>
      </c>
      <c r="E68" s="126"/>
      <c r="F68" s="126"/>
      <c r="G68" s="126"/>
      <c r="H68" s="126"/>
      <c r="I68" s="126"/>
      <c r="J68" s="8">
        <f>SUM(J51:J67)</f>
        <v>16884</v>
      </c>
    </row>
    <row r="69" spans="1:10" ht="12.75">
      <c r="A69" s="19"/>
      <c r="B69" s="23"/>
      <c r="C69" s="23"/>
      <c r="D69" s="20"/>
      <c r="E69" s="20"/>
      <c r="F69" s="20"/>
      <c r="G69" s="20"/>
      <c r="H69" s="20"/>
      <c r="I69" s="20"/>
      <c r="J69" s="21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9.5" customHeight="1">
      <c r="A71" s="26" t="s">
        <v>94</v>
      </c>
      <c r="B71" s="72" t="s">
        <v>121</v>
      </c>
      <c r="C71" s="72"/>
      <c r="D71" s="72"/>
      <c r="E71" s="72"/>
      <c r="F71" s="72"/>
      <c r="G71" s="72"/>
      <c r="H71" s="72"/>
      <c r="I71" s="72"/>
      <c r="J71" s="72"/>
    </row>
    <row r="72" spans="1:10" ht="12.75">
      <c r="A72" s="25" t="s">
        <v>95</v>
      </c>
      <c r="B72" s="66" t="s">
        <v>98</v>
      </c>
      <c r="C72" s="66"/>
      <c r="D72" s="66"/>
      <c r="E72" s="66"/>
      <c r="F72" s="66"/>
      <c r="G72" s="66"/>
      <c r="H72" s="66"/>
      <c r="I72" s="66"/>
      <c r="J72" s="66"/>
    </row>
    <row r="73" spans="1:10" ht="12.75">
      <c r="A73" s="25" t="s">
        <v>96</v>
      </c>
      <c r="B73" s="66" t="s">
        <v>116</v>
      </c>
      <c r="C73" s="66"/>
      <c r="D73" s="66"/>
      <c r="E73" s="66"/>
      <c r="F73" s="66"/>
      <c r="G73" s="66"/>
      <c r="H73" s="66"/>
      <c r="I73" s="66"/>
      <c r="J73" s="66"/>
    </row>
    <row r="74" spans="1:10" ht="12.75">
      <c r="A74" s="25" t="s">
        <v>97</v>
      </c>
      <c r="B74" s="66" t="s">
        <v>100</v>
      </c>
      <c r="C74" s="66"/>
      <c r="D74" s="66"/>
      <c r="E74" s="66"/>
      <c r="F74" s="66"/>
      <c r="G74" s="66"/>
      <c r="H74" s="66"/>
      <c r="I74" s="66"/>
      <c r="J74" s="66"/>
    </row>
    <row r="75" spans="1:10" ht="12.75">
      <c r="A75" s="25"/>
      <c r="B75" s="18"/>
      <c r="C75" s="18"/>
      <c r="D75" s="18"/>
      <c r="E75" s="18"/>
      <c r="F75" s="18"/>
      <c r="G75" s="18"/>
      <c r="H75" s="18"/>
      <c r="I75" s="18"/>
      <c r="J75" s="18"/>
    </row>
    <row r="76" spans="1:10" ht="30.75" customHeight="1">
      <c r="A76" s="66" t="s">
        <v>396</v>
      </c>
      <c r="B76" s="66"/>
      <c r="C76" s="66"/>
      <c r="D76" s="66"/>
      <c r="E76" s="66"/>
      <c r="F76" s="66"/>
      <c r="G76" s="66"/>
      <c r="H76" s="66"/>
      <c r="I76" s="66"/>
      <c r="J76" s="66"/>
    </row>
    <row r="77" spans="1:10" ht="12.75">
      <c r="A77" s="75">
        <v>43903</v>
      </c>
      <c r="B77" s="75"/>
      <c r="C77" s="75"/>
      <c r="D77" s="18"/>
      <c r="E77" s="18"/>
      <c r="F77" s="18"/>
      <c r="G77" s="18"/>
      <c r="H77" s="18"/>
      <c r="I77" s="18"/>
      <c r="J77" s="18"/>
    </row>
    <row r="78" spans="1:10" ht="58.5" customHeight="1">
      <c r="A78" s="66" t="s">
        <v>51</v>
      </c>
      <c r="B78" s="66"/>
      <c r="C78" s="66"/>
      <c r="D78" s="66"/>
      <c r="E78" s="2"/>
      <c r="F78" s="2"/>
      <c r="G78" s="2"/>
      <c r="H78" s="2"/>
      <c r="I78" s="2"/>
      <c r="J78" s="2"/>
    </row>
    <row r="79" spans="1:10" ht="12.75">
      <c r="A79" s="66" t="s">
        <v>66</v>
      </c>
      <c r="B79" s="66"/>
      <c r="C79" s="66"/>
      <c r="D79" s="66"/>
      <c r="E79" s="2"/>
      <c r="F79" s="2"/>
      <c r="G79" s="2"/>
      <c r="H79" s="2"/>
      <c r="I79" s="2"/>
      <c r="J79" s="2"/>
    </row>
  </sheetData>
  <sheetProtection/>
  <mergeCells count="108">
    <mergeCell ref="B74:J74"/>
    <mergeCell ref="A76:J76"/>
    <mergeCell ref="A77:C77"/>
    <mergeCell ref="A78:D78"/>
    <mergeCell ref="A79:D79"/>
    <mergeCell ref="I47:J47"/>
    <mergeCell ref="D64:I64"/>
    <mergeCell ref="D53:I53"/>
    <mergeCell ref="D54:I54"/>
    <mergeCell ref="D55:I55"/>
    <mergeCell ref="I48:J48"/>
    <mergeCell ref="B71:J71"/>
    <mergeCell ref="B72:J72"/>
    <mergeCell ref="B73:J73"/>
    <mergeCell ref="I37:J37"/>
    <mergeCell ref="I38:J38"/>
    <mergeCell ref="I39:J39"/>
    <mergeCell ref="I40:J40"/>
    <mergeCell ref="I41:J41"/>
    <mergeCell ref="I42:J42"/>
    <mergeCell ref="D65:I65"/>
    <mergeCell ref="D66:I66"/>
    <mergeCell ref="D67:I67"/>
    <mergeCell ref="D68:I68"/>
    <mergeCell ref="D59:I59"/>
    <mergeCell ref="D60:I60"/>
    <mergeCell ref="D61:I61"/>
    <mergeCell ref="D62:I62"/>
    <mergeCell ref="D63:I63"/>
    <mergeCell ref="D56:I56"/>
    <mergeCell ref="D57:I57"/>
    <mergeCell ref="D58:I58"/>
    <mergeCell ref="D50:I50"/>
    <mergeCell ref="D51:I51"/>
    <mergeCell ref="D52:I52"/>
    <mergeCell ref="B43:E43"/>
    <mergeCell ref="B44:E44"/>
    <mergeCell ref="B45:E45"/>
    <mergeCell ref="B47:E47"/>
    <mergeCell ref="B49:J49"/>
    <mergeCell ref="A46:J46"/>
    <mergeCell ref="C48:E48"/>
    <mergeCell ref="I43:J43"/>
    <mergeCell ref="I44:J44"/>
    <mergeCell ref="I45:J45"/>
    <mergeCell ref="B37:E37"/>
    <mergeCell ref="B38:E38"/>
    <mergeCell ref="B39:E39"/>
    <mergeCell ref="B40:E40"/>
    <mergeCell ref="B41:E41"/>
    <mergeCell ref="B42:E42"/>
    <mergeCell ref="B32:G32"/>
    <mergeCell ref="I32:J32"/>
    <mergeCell ref="B34:E34"/>
    <mergeCell ref="B36:E36"/>
    <mergeCell ref="A35:J35"/>
    <mergeCell ref="I36:J36"/>
    <mergeCell ref="A33:J33"/>
    <mergeCell ref="I34:J34"/>
    <mergeCell ref="B29:G29"/>
    <mergeCell ref="I29:J29"/>
    <mergeCell ref="B30:G30"/>
    <mergeCell ref="I30:J30"/>
    <mergeCell ref="B31:G31"/>
    <mergeCell ref="I31:J31"/>
    <mergeCell ref="B26:G26"/>
    <mergeCell ref="I26:J26"/>
    <mergeCell ref="B27:G27"/>
    <mergeCell ref="I27:J27"/>
    <mergeCell ref="B28:G28"/>
    <mergeCell ref="I28:J28"/>
    <mergeCell ref="B23:G23"/>
    <mergeCell ref="I23:J23"/>
    <mergeCell ref="B24:G24"/>
    <mergeCell ref="I24:J24"/>
    <mergeCell ref="B25:G25"/>
    <mergeCell ref="I25:J25"/>
    <mergeCell ref="B20:G20"/>
    <mergeCell ref="I20:J20"/>
    <mergeCell ref="B21:G21"/>
    <mergeCell ref="I21:J21"/>
    <mergeCell ref="B22:G22"/>
    <mergeCell ref="I22:J22"/>
    <mergeCell ref="B17:G17"/>
    <mergeCell ref="I17:J17"/>
    <mergeCell ref="B18:G18"/>
    <mergeCell ref="I18:J18"/>
    <mergeCell ref="B19:G19"/>
    <mergeCell ref="I19:J19"/>
    <mergeCell ref="B14:G14"/>
    <mergeCell ref="I14:J14"/>
    <mergeCell ref="B15:G15"/>
    <mergeCell ref="I15:J15"/>
    <mergeCell ref="B16:G16"/>
    <mergeCell ref="I16:J16"/>
    <mergeCell ref="B10:I10"/>
    <mergeCell ref="B11:G11"/>
    <mergeCell ref="I11:J11"/>
    <mergeCell ref="B12:G12"/>
    <mergeCell ref="I12:J12"/>
    <mergeCell ref="B13:G13"/>
    <mergeCell ref="I13:J13"/>
    <mergeCell ref="B1:J1"/>
    <mergeCell ref="B2:J2"/>
    <mergeCell ref="G4:J4"/>
    <mergeCell ref="G5:J5"/>
    <mergeCell ref="G6:J6"/>
    <mergeCell ref="B8:J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74"/>
  <sheetViews>
    <sheetView zoomScale="103" zoomScaleNormal="103" zoomScaleSheetLayoutView="98" zoomScalePageLayoutView="0" workbookViewId="0" topLeftCell="A28">
      <selection activeCell="F36" sqref="F36"/>
    </sheetView>
  </sheetViews>
  <sheetFormatPr defaultColWidth="9.00390625" defaultRowHeight="12.75"/>
  <cols>
    <col min="1" max="1" width="3.625" style="0" customWidth="1"/>
    <col min="2" max="2" width="2.75390625" style="0" customWidth="1"/>
    <col min="3" max="3" width="10.875" style="0" customWidth="1"/>
    <col min="4" max="4" width="10.00390625" style="0" customWidth="1"/>
    <col min="5" max="5" width="21.375" style="0" customWidth="1"/>
    <col min="6" max="6" width="6.375" style="0" customWidth="1"/>
    <col min="7" max="7" width="10.125" style="0" customWidth="1"/>
    <col min="8" max="8" width="9.875" style="0" customWidth="1"/>
    <col min="9" max="9" width="4.00390625" style="0" customWidth="1"/>
    <col min="10" max="10" width="9.375" style="0" customWidth="1"/>
  </cols>
  <sheetData>
    <row r="1" spans="2:11" ht="18">
      <c r="B1" s="109" t="s">
        <v>2</v>
      </c>
      <c r="C1" s="109"/>
      <c r="D1" s="109"/>
      <c r="E1" s="109"/>
      <c r="F1" s="109"/>
      <c r="G1" s="109"/>
      <c r="H1" s="109"/>
      <c r="I1" s="109"/>
      <c r="J1" s="109"/>
      <c r="K1" s="1"/>
    </row>
    <row r="2" spans="2:11" ht="12.75">
      <c r="B2" s="110" t="s">
        <v>3</v>
      </c>
      <c r="C2" s="110"/>
      <c r="D2" s="110"/>
      <c r="E2" s="110"/>
      <c r="F2" s="110"/>
      <c r="G2" s="110"/>
      <c r="H2" s="110"/>
      <c r="I2" s="110"/>
      <c r="J2" s="110"/>
      <c r="K2" s="1"/>
    </row>
    <row r="3" ht="7.5" customHeight="1">
      <c r="B3" t="s">
        <v>0</v>
      </c>
    </row>
    <row r="4" spans="7:10" ht="15" customHeight="1" hidden="1">
      <c r="G4" s="111" t="s">
        <v>4</v>
      </c>
      <c r="H4" s="111"/>
      <c r="I4" s="111"/>
      <c r="J4" s="111"/>
    </row>
    <row r="5" spans="7:10" ht="12.75" hidden="1">
      <c r="G5" s="111" t="s">
        <v>1</v>
      </c>
      <c r="H5" s="111"/>
      <c r="I5" s="111"/>
      <c r="J5" s="111"/>
    </row>
    <row r="6" spans="7:10" ht="12.75" hidden="1">
      <c r="G6" s="111" t="s">
        <v>53</v>
      </c>
      <c r="H6" s="111"/>
      <c r="I6" s="111"/>
      <c r="J6" s="111"/>
    </row>
    <row r="7" ht="8.25" customHeight="1"/>
    <row r="8" spans="2:10" ht="28.5" customHeight="1">
      <c r="B8" s="112" t="s">
        <v>149</v>
      </c>
      <c r="C8" s="112"/>
      <c r="D8" s="112"/>
      <c r="E8" s="112"/>
      <c r="F8" s="112"/>
      <c r="G8" s="112"/>
      <c r="H8" s="112"/>
      <c r="I8" s="112"/>
      <c r="J8" s="112"/>
    </row>
    <row r="9" ht="6.75" customHeight="1"/>
    <row r="10" spans="2:13" ht="29.25" customHeight="1">
      <c r="B10" s="106" t="s">
        <v>5</v>
      </c>
      <c r="C10" s="106"/>
      <c r="D10" s="106"/>
      <c r="E10" s="106"/>
      <c r="F10" s="106"/>
      <c r="G10" s="106"/>
      <c r="H10" s="106"/>
      <c r="I10" s="107"/>
      <c r="J10" s="4"/>
      <c r="K10" s="4"/>
      <c r="L10" s="4"/>
      <c r="M10" s="4"/>
    </row>
    <row r="11" spans="1:10" ht="32.25" customHeight="1">
      <c r="A11" s="7" t="s">
        <v>75</v>
      </c>
      <c r="B11" s="93" t="s">
        <v>6</v>
      </c>
      <c r="C11" s="93"/>
      <c r="D11" s="93"/>
      <c r="E11" s="93"/>
      <c r="F11" s="93"/>
      <c r="G11" s="93"/>
      <c r="H11" s="9" t="s">
        <v>101</v>
      </c>
      <c r="I11" s="93" t="s">
        <v>8</v>
      </c>
      <c r="J11" s="93"/>
    </row>
    <row r="12" spans="1:10" ht="12.75">
      <c r="A12" s="14">
        <v>1</v>
      </c>
      <c r="B12" s="74" t="s">
        <v>9</v>
      </c>
      <c r="C12" s="74"/>
      <c r="D12" s="74"/>
      <c r="E12" s="74"/>
      <c r="F12" s="74"/>
      <c r="G12" s="74"/>
      <c r="H12" s="6"/>
      <c r="I12" s="108">
        <v>43466</v>
      </c>
      <c r="J12" s="108"/>
    </row>
    <row r="13" spans="1:10" ht="12.75">
      <c r="A13" s="14">
        <v>2</v>
      </c>
      <c r="B13" s="74" t="s">
        <v>10</v>
      </c>
      <c r="C13" s="74"/>
      <c r="D13" s="74"/>
      <c r="E13" s="74"/>
      <c r="F13" s="74"/>
      <c r="G13" s="74"/>
      <c r="H13" s="6"/>
      <c r="I13" s="108">
        <v>43830</v>
      </c>
      <c r="J13" s="108"/>
    </row>
    <row r="14" spans="1:10" ht="12.75">
      <c r="A14" s="14">
        <v>3</v>
      </c>
      <c r="B14" s="74" t="s">
        <v>11</v>
      </c>
      <c r="C14" s="74"/>
      <c r="D14" s="74"/>
      <c r="E14" s="74"/>
      <c r="F14" s="74"/>
      <c r="G14" s="74"/>
      <c r="H14" s="5" t="s">
        <v>13</v>
      </c>
      <c r="I14" s="92">
        <v>0</v>
      </c>
      <c r="J14" s="92"/>
    </row>
    <row r="15" spans="1:10" ht="12.75">
      <c r="A15" s="14">
        <v>4</v>
      </c>
      <c r="B15" s="74" t="s">
        <v>12</v>
      </c>
      <c r="C15" s="74"/>
      <c r="D15" s="74"/>
      <c r="E15" s="74"/>
      <c r="F15" s="74"/>
      <c r="G15" s="74"/>
      <c r="H15" s="5" t="s">
        <v>13</v>
      </c>
      <c r="I15" s="92">
        <v>0</v>
      </c>
      <c r="J15" s="92"/>
    </row>
    <row r="16" spans="1:10" ht="12.75">
      <c r="A16" s="14">
        <v>5</v>
      </c>
      <c r="B16" s="74" t="s">
        <v>14</v>
      </c>
      <c r="C16" s="74"/>
      <c r="D16" s="74"/>
      <c r="E16" s="74"/>
      <c r="F16" s="74"/>
      <c r="G16" s="74"/>
      <c r="H16" s="5" t="s">
        <v>13</v>
      </c>
      <c r="I16" s="92">
        <v>544596.52</v>
      </c>
      <c r="J16" s="92"/>
    </row>
    <row r="17" spans="1:10" ht="12.75">
      <c r="A17" s="14">
        <v>6</v>
      </c>
      <c r="B17" s="74" t="s">
        <v>15</v>
      </c>
      <c r="C17" s="74"/>
      <c r="D17" s="74"/>
      <c r="E17" s="74"/>
      <c r="F17" s="74"/>
      <c r="G17" s="74"/>
      <c r="H17" s="5" t="s">
        <v>13</v>
      </c>
      <c r="I17" s="92">
        <f>H47</f>
        <v>281453.76000000007</v>
      </c>
      <c r="J17" s="92"/>
    </row>
    <row r="18" spans="1:11" ht="12.75">
      <c r="A18" s="14" t="s">
        <v>67</v>
      </c>
      <c r="B18" s="74" t="s">
        <v>16</v>
      </c>
      <c r="C18" s="74"/>
      <c r="D18" s="74"/>
      <c r="E18" s="74"/>
      <c r="F18" s="74"/>
      <c r="G18" s="74"/>
      <c r="H18" s="5" t="s">
        <v>13</v>
      </c>
      <c r="I18" s="92">
        <f>H36+H43</f>
        <v>145097.28000000003</v>
      </c>
      <c r="J18" s="92"/>
      <c r="K18" s="3"/>
    </row>
    <row r="19" spans="1:10" ht="12.75">
      <c r="A19" s="14" t="s">
        <v>68</v>
      </c>
      <c r="B19" s="74" t="s">
        <v>17</v>
      </c>
      <c r="C19" s="74"/>
      <c r="D19" s="74"/>
      <c r="E19" s="74"/>
      <c r="F19" s="74"/>
      <c r="G19" s="74"/>
      <c r="H19" s="5" t="s">
        <v>13</v>
      </c>
      <c r="I19" s="92">
        <f>H46</f>
        <v>67595.52</v>
      </c>
      <c r="J19" s="92"/>
    </row>
    <row r="20" spans="1:10" ht="12.75">
      <c r="A20" s="14" t="s">
        <v>69</v>
      </c>
      <c r="B20" s="74" t="s">
        <v>18</v>
      </c>
      <c r="C20" s="74"/>
      <c r="D20" s="74"/>
      <c r="E20" s="74"/>
      <c r="F20" s="74"/>
      <c r="G20" s="74"/>
      <c r="H20" s="5" t="s">
        <v>13</v>
      </c>
      <c r="I20" s="92">
        <f>H44</f>
        <v>68760.96</v>
      </c>
      <c r="J20" s="92"/>
    </row>
    <row r="21" spans="1:10" ht="12.75">
      <c r="A21" s="14">
        <v>7</v>
      </c>
      <c r="B21" s="74" t="s">
        <v>90</v>
      </c>
      <c r="C21" s="74"/>
      <c r="D21" s="74"/>
      <c r="E21" s="74"/>
      <c r="F21" s="74"/>
      <c r="G21" s="74"/>
      <c r="H21" s="5" t="s">
        <v>13</v>
      </c>
      <c r="I21" s="92">
        <f>J62</f>
        <v>14857</v>
      </c>
      <c r="J21" s="92"/>
    </row>
    <row r="22" spans="1:10" ht="47.25" customHeight="1">
      <c r="A22" s="14">
        <v>8</v>
      </c>
      <c r="B22" s="73" t="s">
        <v>91</v>
      </c>
      <c r="C22" s="73"/>
      <c r="D22" s="73"/>
      <c r="E22" s="73"/>
      <c r="F22" s="73"/>
      <c r="G22" s="73"/>
      <c r="H22" s="24" t="s">
        <v>13</v>
      </c>
      <c r="I22" s="105">
        <f>I18+I20</f>
        <v>213858.24000000005</v>
      </c>
      <c r="J22" s="105"/>
    </row>
    <row r="23" spans="1:10" ht="12.75">
      <c r="A23" s="14">
        <v>9</v>
      </c>
      <c r="B23" s="74" t="s">
        <v>19</v>
      </c>
      <c r="C23" s="74"/>
      <c r="D23" s="74"/>
      <c r="E23" s="74"/>
      <c r="F23" s="74"/>
      <c r="G23" s="74"/>
      <c r="H23" s="5" t="s">
        <v>13</v>
      </c>
      <c r="I23" s="92">
        <v>327594.27</v>
      </c>
      <c r="J23" s="92"/>
    </row>
    <row r="24" spans="1:10" ht="12.75">
      <c r="A24" s="14" t="s">
        <v>70</v>
      </c>
      <c r="B24" s="74" t="s">
        <v>20</v>
      </c>
      <c r="C24" s="74"/>
      <c r="D24" s="74"/>
      <c r="E24" s="74"/>
      <c r="F24" s="74"/>
      <c r="G24" s="74"/>
      <c r="H24" s="5" t="s">
        <v>13</v>
      </c>
      <c r="I24" s="92">
        <v>327594.27</v>
      </c>
      <c r="J24" s="92"/>
    </row>
    <row r="25" spans="1:10" ht="12.75">
      <c r="A25" s="14" t="s">
        <v>71</v>
      </c>
      <c r="B25" s="74" t="s">
        <v>21</v>
      </c>
      <c r="C25" s="74"/>
      <c r="D25" s="74"/>
      <c r="E25" s="74"/>
      <c r="F25" s="74"/>
      <c r="G25" s="74"/>
      <c r="H25" s="5" t="s">
        <v>13</v>
      </c>
      <c r="I25" s="92">
        <v>0</v>
      </c>
      <c r="J25" s="92"/>
    </row>
    <row r="26" spans="1:10" ht="12.75">
      <c r="A26" s="14" t="s">
        <v>72</v>
      </c>
      <c r="B26" s="74" t="s">
        <v>22</v>
      </c>
      <c r="C26" s="74"/>
      <c r="D26" s="74"/>
      <c r="E26" s="74"/>
      <c r="F26" s="74"/>
      <c r="G26" s="74"/>
      <c r="H26" s="5" t="s">
        <v>13</v>
      </c>
      <c r="I26" s="92">
        <v>0</v>
      </c>
      <c r="J26" s="92"/>
    </row>
    <row r="27" spans="1:10" ht="12.75">
      <c r="A27" s="14" t="s">
        <v>73</v>
      </c>
      <c r="B27" s="74" t="s">
        <v>23</v>
      </c>
      <c r="C27" s="74"/>
      <c r="D27" s="74"/>
      <c r="E27" s="74"/>
      <c r="F27" s="74"/>
      <c r="G27" s="74"/>
      <c r="H27" s="5" t="s">
        <v>13</v>
      </c>
      <c r="I27" s="92">
        <v>0</v>
      </c>
      <c r="J27" s="92"/>
    </row>
    <row r="28" spans="1:10" ht="12.75">
      <c r="A28" s="14" t="s">
        <v>74</v>
      </c>
      <c r="B28" s="74" t="s">
        <v>24</v>
      </c>
      <c r="C28" s="74"/>
      <c r="D28" s="74"/>
      <c r="E28" s="74"/>
      <c r="F28" s="74"/>
      <c r="G28" s="74"/>
      <c r="H28" s="5" t="s">
        <v>13</v>
      </c>
      <c r="I28" s="92">
        <v>0</v>
      </c>
      <c r="J28" s="92"/>
    </row>
    <row r="29" spans="1:10" ht="12.75">
      <c r="A29" s="14">
        <v>10</v>
      </c>
      <c r="B29" s="74" t="s">
        <v>25</v>
      </c>
      <c r="C29" s="74"/>
      <c r="D29" s="74"/>
      <c r="E29" s="74"/>
      <c r="F29" s="74"/>
      <c r="G29" s="74"/>
      <c r="H29" s="5" t="s">
        <v>13</v>
      </c>
      <c r="I29" s="92">
        <v>0</v>
      </c>
      <c r="J29" s="92"/>
    </row>
    <row r="30" spans="1:10" ht="12.75">
      <c r="A30" s="14">
        <v>11</v>
      </c>
      <c r="B30" s="74" t="s">
        <v>26</v>
      </c>
      <c r="C30" s="74"/>
      <c r="D30" s="74"/>
      <c r="E30" s="74"/>
      <c r="F30" s="74"/>
      <c r="G30" s="74"/>
      <c r="H30" s="5" t="s">
        <v>13</v>
      </c>
      <c r="I30" s="92">
        <v>0</v>
      </c>
      <c r="J30" s="92"/>
    </row>
    <row r="31" spans="1:10" ht="12.75">
      <c r="A31" s="14">
        <v>12</v>
      </c>
      <c r="B31" s="74" t="s">
        <v>92</v>
      </c>
      <c r="C31" s="74"/>
      <c r="D31" s="74"/>
      <c r="E31" s="74"/>
      <c r="F31" s="74"/>
      <c r="G31" s="74"/>
      <c r="H31" s="5" t="s">
        <v>13</v>
      </c>
      <c r="I31" s="92">
        <v>0</v>
      </c>
      <c r="J31" s="92"/>
    </row>
    <row r="32" spans="1:10" ht="12.75">
      <c r="A32" s="14" t="s">
        <v>77</v>
      </c>
      <c r="B32" s="74" t="s">
        <v>28</v>
      </c>
      <c r="C32" s="74"/>
      <c r="D32" s="74"/>
      <c r="E32" s="74"/>
      <c r="F32" s="74"/>
      <c r="G32" s="74"/>
      <c r="H32" s="5" t="s">
        <v>13</v>
      </c>
      <c r="I32" s="92">
        <f>I16+I21+I22-I23</f>
        <v>445717.49</v>
      </c>
      <c r="J32" s="92"/>
    </row>
    <row r="33" spans="1:10" ht="25.5" customHeight="1">
      <c r="A33" s="97" t="s">
        <v>76</v>
      </c>
      <c r="B33" s="97"/>
      <c r="C33" s="97"/>
      <c r="D33" s="97"/>
      <c r="E33" s="97"/>
      <c r="F33" s="97"/>
      <c r="G33" s="97"/>
      <c r="H33" s="97"/>
      <c r="I33" s="97"/>
      <c r="J33" s="97"/>
    </row>
    <row r="34" spans="1:13" ht="44.25" customHeight="1">
      <c r="A34" s="9" t="s">
        <v>75</v>
      </c>
      <c r="B34" s="93" t="s">
        <v>29</v>
      </c>
      <c r="C34" s="93"/>
      <c r="D34" s="93"/>
      <c r="E34" s="93"/>
      <c r="F34" s="9" t="s">
        <v>30</v>
      </c>
      <c r="G34" s="9" t="s">
        <v>31</v>
      </c>
      <c r="H34" s="7" t="s">
        <v>32</v>
      </c>
      <c r="I34" s="98" t="s">
        <v>33</v>
      </c>
      <c r="J34" s="99"/>
      <c r="K34" s="2"/>
      <c r="L34" s="2"/>
      <c r="M34" s="2"/>
    </row>
    <row r="35" spans="1:10" ht="18.75" customHeight="1">
      <c r="A35" s="100" t="s">
        <v>34</v>
      </c>
      <c r="B35" s="100"/>
      <c r="C35" s="100"/>
      <c r="D35" s="100"/>
      <c r="E35" s="100"/>
      <c r="F35" s="100"/>
      <c r="G35" s="100"/>
      <c r="H35" s="100"/>
      <c r="I35" s="100"/>
      <c r="J35" s="101"/>
    </row>
    <row r="36" spans="1:11" ht="36" customHeight="1">
      <c r="A36" s="14" t="s">
        <v>78</v>
      </c>
      <c r="B36" s="73" t="s">
        <v>35</v>
      </c>
      <c r="C36" s="73"/>
      <c r="D36" s="73"/>
      <c r="E36" s="73"/>
      <c r="F36" s="5">
        <v>971.2</v>
      </c>
      <c r="G36" s="5">
        <v>10.84</v>
      </c>
      <c r="H36" s="5">
        <f>F36*G36*12</f>
        <v>126333.69600000001</v>
      </c>
      <c r="I36" s="82"/>
      <c r="J36" s="83"/>
      <c r="K36" s="17"/>
    </row>
    <row r="37" spans="1:11" ht="12.75">
      <c r="A37" s="14" t="s">
        <v>80</v>
      </c>
      <c r="B37" s="74" t="s">
        <v>133</v>
      </c>
      <c r="C37" s="74"/>
      <c r="D37" s="74"/>
      <c r="E37" s="74"/>
      <c r="F37" s="5"/>
      <c r="G37" s="11">
        <v>2.6</v>
      </c>
      <c r="H37" s="5">
        <f>F36*G37*12</f>
        <v>30301.440000000002</v>
      </c>
      <c r="I37" s="82"/>
      <c r="J37" s="83"/>
      <c r="K37" s="17"/>
    </row>
    <row r="38" spans="1:11" ht="12.75">
      <c r="A38" s="14" t="s">
        <v>81</v>
      </c>
      <c r="B38" s="74" t="s">
        <v>37</v>
      </c>
      <c r="C38" s="74"/>
      <c r="D38" s="74"/>
      <c r="E38" s="74"/>
      <c r="F38" s="5"/>
      <c r="G38" s="11">
        <v>2.6</v>
      </c>
      <c r="H38" s="5">
        <f>F36*G38*12</f>
        <v>30301.440000000002</v>
      </c>
      <c r="I38" s="82"/>
      <c r="J38" s="83"/>
      <c r="K38" s="17"/>
    </row>
    <row r="39" spans="1:11" ht="12.75">
      <c r="A39" s="14" t="s">
        <v>82</v>
      </c>
      <c r="B39" s="74" t="s">
        <v>38</v>
      </c>
      <c r="C39" s="74"/>
      <c r="D39" s="74"/>
      <c r="E39" s="74"/>
      <c r="F39" s="5"/>
      <c r="G39" s="11">
        <v>2.4</v>
      </c>
      <c r="H39" s="5">
        <f>F36*G39*12</f>
        <v>27970.56</v>
      </c>
      <c r="I39" s="82"/>
      <c r="J39" s="83"/>
      <c r="K39" s="17"/>
    </row>
    <row r="40" spans="1:11" ht="12.75">
      <c r="A40" s="14" t="s">
        <v>83</v>
      </c>
      <c r="B40" s="74" t="s">
        <v>39</v>
      </c>
      <c r="C40" s="74"/>
      <c r="D40" s="74"/>
      <c r="E40" s="74"/>
      <c r="F40" s="5"/>
      <c r="G40" s="11">
        <v>0.9</v>
      </c>
      <c r="H40" s="5">
        <f>F36*G40*12</f>
        <v>10488.960000000001</v>
      </c>
      <c r="I40" s="82"/>
      <c r="J40" s="83"/>
      <c r="K40" s="17"/>
    </row>
    <row r="41" spans="1:11" ht="24" customHeight="1">
      <c r="A41" s="14" t="s">
        <v>84</v>
      </c>
      <c r="B41" s="73" t="s">
        <v>40</v>
      </c>
      <c r="C41" s="73"/>
      <c r="D41" s="73"/>
      <c r="E41" s="73"/>
      <c r="F41" s="5"/>
      <c r="G41" s="11">
        <v>1.54</v>
      </c>
      <c r="H41" s="5">
        <f>F36*G41*12</f>
        <v>17947.776</v>
      </c>
      <c r="I41" s="82"/>
      <c r="J41" s="83"/>
      <c r="K41" s="17"/>
    </row>
    <row r="42" spans="1:11" ht="12.75">
      <c r="A42" s="14" t="s">
        <v>85</v>
      </c>
      <c r="B42" s="74" t="s">
        <v>41</v>
      </c>
      <c r="C42" s="74"/>
      <c r="D42" s="74"/>
      <c r="E42" s="74"/>
      <c r="F42" s="5"/>
      <c r="G42" s="11">
        <v>0.8</v>
      </c>
      <c r="H42" s="5">
        <f>F36*G42*12</f>
        <v>9323.52</v>
      </c>
      <c r="I42" s="82"/>
      <c r="J42" s="83"/>
      <c r="K42" s="17"/>
    </row>
    <row r="43" spans="1:11" ht="12.75">
      <c r="A43" s="14" t="s">
        <v>79</v>
      </c>
      <c r="B43" s="74" t="s">
        <v>43</v>
      </c>
      <c r="C43" s="74"/>
      <c r="D43" s="74"/>
      <c r="E43" s="74"/>
      <c r="F43" s="5"/>
      <c r="G43" s="5">
        <v>1.61</v>
      </c>
      <c r="H43" s="5">
        <f>F36*G43*12</f>
        <v>18763.584000000003</v>
      </c>
      <c r="I43" s="82"/>
      <c r="J43" s="83"/>
      <c r="K43" s="17"/>
    </row>
    <row r="44" spans="1:11" ht="12.75">
      <c r="A44" s="14" t="s">
        <v>86</v>
      </c>
      <c r="B44" s="74" t="s">
        <v>44</v>
      </c>
      <c r="C44" s="74"/>
      <c r="D44" s="74"/>
      <c r="E44" s="74"/>
      <c r="F44" s="5"/>
      <c r="G44" s="5">
        <v>5.9</v>
      </c>
      <c r="H44" s="5">
        <f>F36*G44*12</f>
        <v>68760.96</v>
      </c>
      <c r="I44" s="82"/>
      <c r="J44" s="83"/>
      <c r="K44" s="17"/>
    </row>
    <row r="45" spans="1:11" ht="20.25" customHeight="1">
      <c r="A45" s="94" t="s">
        <v>45</v>
      </c>
      <c r="B45" s="95"/>
      <c r="C45" s="95"/>
      <c r="D45" s="95"/>
      <c r="E45" s="95"/>
      <c r="F45" s="95"/>
      <c r="G45" s="95"/>
      <c r="H45" s="95"/>
      <c r="I45" s="95"/>
      <c r="J45" s="96"/>
      <c r="K45" s="17"/>
    </row>
    <row r="46" spans="1:11" ht="23.25" customHeight="1">
      <c r="A46" s="14" t="s">
        <v>87</v>
      </c>
      <c r="B46" s="73" t="s">
        <v>46</v>
      </c>
      <c r="C46" s="73"/>
      <c r="D46" s="73"/>
      <c r="E46" s="73"/>
      <c r="F46" s="5">
        <v>971.2</v>
      </c>
      <c r="G46" s="5">
        <v>5.8</v>
      </c>
      <c r="H46" s="5">
        <f>F46*G46*12</f>
        <v>67595.52</v>
      </c>
      <c r="I46" s="82"/>
      <c r="J46" s="83"/>
      <c r="K46" s="17"/>
    </row>
    <row r="47" spans="1:11" ht="12.75">
      <c r="A47" s="14" t="s">
        <v>88</v>
      </c>
      <c r="B47" s="79" t="s">
        <v>93</v>
      </c>
      <c r="C47" s="80"/>
      <c r="D47" s="80"/>
      <c r="E47" s="81"/>
      <c r="F47" s="8"/>
      <c r="G47" s="8">
        <f>G36+G43+G44+G46</f>
        <v>24.150000000000002</v>
      </c>
      <c r="H47" s="8">
        <f>H36+H43+H44+H46</f>
        <v>281453.76000000007</v>
      </c>
      <c r="I47" s="92">
        <v>327594.27</v>
      </c>
      <c r="J47" s="92"/>
      <c r="K47" s="17"/>
    </row>
    <row r="48" spans="2:10" ht="18.75" customHeight="1">
      <c r="B48" s="91" t="s">
        <v>155</v>
      </c>
      <c r="C48" s="91"/>
      <c r="D48" s="91"/>
      <c r="E48" s="91"/>
      <c r="F48" s="91"/>
      <c r="G48" s="91"/>
      <c r="H48" s="91"/>
      <c r="I48" s="91"/>
      <c r="J48" s="91"/>
    </row>
    <row r="49" spans="1:10" ht="36.75" customHeight="1">
      <c r="A49" s="7" t="s">
        <v>75</v>
      </c>
      <c r="B49" s="86" t="s">
        <v>52</v>
      </c>
      <c r="C49" s="87"/>
      <c r="D49" s="93" t="s">
        <v>48</v>
      </c>
      <c r="E49" s="93"/>
      <c r="F49" s="93"/>
      <c r="G49" s="93"/>
      <c r="H49" s="93"/>
      <c r="I49" s="93"/>
      <c r="J49" s="9" t="s">
        <v>49</v>
      </c>
    </row>
    <row r="50" spans="1:10" ht="12.75">
      <c r="A50" s="5">
        <v>19</v>
      </c>
      <c r="B50" s="61" t="s">
        <v>324</v>
      </c>
      <c r="C50" s="63" t="s">
        <v>324</v>
      </c>
      <c r="D50" s="61" t="s">
        <v>321</v>
      </c>
      <c r="E50" s="62" t="s">
        <v>321</v>
      </c>
      <c r="F50" s="62" t="s">
        <v>321</v>
      </c>
      <c r="G50" s="62" t="s">
        <v>321</v>
      </c>
      <c r="H50" s="62" t="s">
        <v>321</v>
      </c>
      <c r="I50" s="63" t="s">
        <v>321</v>
      </c>
      <c r="J50" s="32">
        <v>7003</v>
      </c>
    </row>
    <row r="51" spans="1:10" ht="12.75" customHeight="1">
      <c r="A51" s="5">
        <v>20</v>
      </c>
      <c r="B51" s="76" t="s">
        <v>325</v>
      </c>
      <c r="C51" s="78" t="s">
        <v>325</v>
      </c>
      <c r="D51" s="61" t="s">
        <v>322</v>
      </c>
      <c r="E51" s="62" t="s">
        <v>322</v>
      </c>
      <c r="F51" s="62" t="s">
        <v>322</v>
      </c>
      <c r="G51" s="62" t="s">
        <v>322</v>
      </c>
      <c r="H51" s="62" t="s">
        <v>322</v>
      </c>
      <c r="I51" s="63" t="s">
        <v>322</v>
      </c>
      <c r="J51" s="31">
        <v>6558</v>
      </c>
    </row>
    <row r="52" spans="1:10" ht="12" customHeight="1">
      <c r="A52" s="5">
        <v>21</v>
      </c>
      <c r="B52" s="61" t="s">
        <v>326</v>
      </c>
      <c r="C52" s="63" t="s">
        <v>326</v>
      </c>
      <c r="D52" s="76" t="s">
        <v>323</v>
      </c>
      <c r="E52" s="120" t="s">
        <v>323</v>
      </c>
      <c r="F52" s="120" t="s">
        <v>323</v>
      </c>
      <c r="G52" s="120" t="s">
        <v>323</v>
      </c>
      <c r="H52" s="120" t="s">
        <v>323</v>
      </c>
      <c r="I52" s="121" t="s">
        <v>323</v>
      </c>
      <c r="J52" s="31">
        <v>1296</v>
      </c>
    </row>
    <row r="53" spans="1:12" ht="13.5" customHeight="1" hidden="1">
      <c r="A53" s="5">
        <v>27</v>
      </c>
      <c r="B53" s="61"/>
      <c r="C53" s="63"/>
      <c r="D53" s="76"/>
      <c r="E53" s="120"/>
      <c r="F53" s="120"/>
      <c r="G53" s="120"/>
      <c r="H53" s="120"/>
      <c r="I53" s="121"/>
      <c r="J53" s="31"/>
      <c r="K53" s="129"/>
      <c r="L53" s="110"/>
    </row>
    <row r="54" spans="1:10" ht="12" customHeight="1" hidden="1">
      <c r="A54" s="5">
        <v>28</v>
      </c>
      <c r="B54" s="61"/>
      <c r="C54" s="63"/>
      <c r="D54" s="76"/>
      <c r="E54" s="77"/>
      <c r="F54" s="77"/>
      <c r="G54" s="77"/>
      <c r="H54" s="77"/>
      <c r="I54" s="78"/>
      <c r="J54" s="31"/>
    </row>
    <row r="55" spans="1:12" ht="11.25" customHeight="1" hidden="1">
      <c r="A55" s="5">
        <v>29</v>
      </c>
      <c r="B55" s="61"/>
      <c r="C55" s="123"/>
      <c r="D55" s="76"/>
      <c r="E55" s="120"/>
      <c r="F55" s="120"/>
      <c r="G55" s="120"/>
      <c r="H55" s="120"/>
      <c r="I55" s="121"/>
      <c r="J55" s="31"/>
      <c r="K55" s="129"/>
      <c r="L55" s="110"/>
    </row>
    <row r="56" spans="1:10" ht="12" customHeight="1" hidden="1">
      <c r="A56" s="5">
        <v>30</v>
      </c>
      <c r="B56" s="70"/>
      <c r="C56" s="83"/>
      <c r="D56" s="61"/>
      <c r="E56" s="122"/>
      <c r="F56" s="122"/>
      <c r="G56" s="122"/>
      <c r="H56" s="122"/>
      <c r="I56" s="123"/>
      <c r="J56" s="31"/>
    </row>
    <row r="57" spans="1:10" ht="13.5" hidden="1">
      <c r="A57" s="5">
        <v>31</v>
      </c>
      <c r="B57" s="70"/>
      <c r="C57" s="83"/>
      <c r="D57" s="61"/>
      <c r="E57" s="122"/>
      <c r="F57" s="122"/>
      <c r="G57" s="122"/>
      <c r="H57" s="122"/>
      <c r="I57" s="123"/>
      <c r="J57" s="31"/>
    </row>
    <row r="58" spans="1:10" ht="13.5" hidden="1">
      <c r="A58" s="5">
        <v>32</v>
      </c>
      <c r="B58" s="70"/>
      <c r="C58" s="83"/>
      <c r="D58" s="61"/>
      <c r="E58" s="122"/>
      <c r="F58" s="122"/>
      <c r="G58" s="122"/>
      <c r="H58" s="122"/>
      <c r="I58" s="123"/>
      <c r="J58" s="31"/>
    </row>
    <row r="59" spans="1:10" ht="13.5" hidden="1">
      <c r="A59" s="5">
        <v>33</v>
      </c>
      <c r="B59" s="70"/>
      <c r="C59" s="83"/>
      <c r="D59" s="61"/>
      <c r="E59" s="122"/>
      <c r="F59" s="122"/>
      <c r="G59" s="122"/>
      <c r="H59" s="122"/>
      <c r="I59" s="123"/>
      <c r="J59" s="31"/>
    </row>
    <row r="60" spans="1:10" ht="13.5" hidden="1">
      <c r="A60" s="5">
        <v>34</v>
      </c>
      <c r="B60" s="70"/>
      <c r="C60" s="83"/>
      <c r="D60" s="61"/>
      <c r="E60" s="122"/>
      <c r="F60" s="122"/>
      <c r="G60" s="122"/>
      <c r="H60" s="122"/>
      <c r="I60" s="123"/>
      <c r="J60" s="31"/>
    </row>
    <row r="61" spans="1:10" ht="13.5" hidden="1">
      <c r="A61" s="5"/>
      <c r="B61" s="82"/>
      <c r="C61" s="83"/>
      <c r="D61" s="33"/>
      <c r="E61" s="34"/>
      <c r="F61" s="34"/>
      <c r="G61" s="34"/>
      <c r="H61" s="34"/>
      <c r="I61" s="13"/>
      <c r="J61" s="31"/>
    </row>
    <row r="62" spans="1:10" ht="21" customHeight="1">
      <c r="A62" s="5">
        <v>22</v>
      </c>
      <c r="B62" s="82"/>
      <c r="C62" s="83"/>
      <c r="D62" s="126" t="s">
        <v>50</v>
      </c>
      <c r="E62" s="126"/>
      <c r="F62" s="126"/>
      <c r="G62" s="126"/>
      <c r="H62" s="126"/>
      <c r="I62" s="126"/>
      <c r="J62" s="8">
        <f>SUM(J50:J61)</f>
        <v>14857</v>
      </c>
    </row>
    <row r="63" spans="1:10" ht="21" customHeight="1">
      <c r="A63" s="19"/>
      <c r="B63" s="23"/>
      <c r="C63" s="23"/>
      <c r="D63" s="20"/>
      <c r="E63" s="20"/>
      <c r="F63" s="20"/>
      <c r="G63" s="20"/>
      <c r="H63" s="20"/>
      <c r="I63" s="20"/>
      <c r="J63" s="21"/>
    </row>
    <row r="64" spans="1:10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21.75" customHeight="1">
      <c r="A65" s="26" t="s">
        <v>94</v>
      </c>
      <c r="B65" s="72" t="s">
        <v>127</v>
      </c>
      <c r="C65" s="72"/>
      <c r="D65" s="72"/>
      <c r="E65" s="72"/>
      <c r="F65" s="72"/>
      <c r="G65" s="72"/>
      <c r="H65" s="72"/>
      <c r="I65" s="72"/>
      <c r="J65" s="72"/>
    </row>
    <row r="66" spans="1:22" ht="12.75">
      <c r="A66" s="25" t="s">
        <v>95</v>
      </c>
      <c r="B66" s="66" t="s">
        <v>98</v>
      </c>
      <c r="C66" s="66"/>
      <c r="D66" s="66"/>
      <c r="E66" s="66"/>
      <c r="F66" s="66"/>
      <c r="G66" s="66"/>
      <c r="H66" s="66"/>
      <c r="I66" s="66"/>
      <c r="J66" s="66"/>
      <c r="M66" s="25"/>
      <c r="N66" s="25"/>
      <c r="O66" s="25"/>
      <c r="P66" s="25"/>
      <c r="Q66" s="25"/>
      <c r="R66" s="25"/>
      <c r="S66" s="25"/>
      <c r="T66" s="25"/>
      <c r="U66" s="25"/>
      <c r="V66" s="25"/>
    </row>
    <row r="67" spans="1:22" ht="12.75">
      <c r="A67" s="25" t="s">
        <v>96</v>
      </c>
      <c r="B67" s="66" t="s">
        <v>116</v>
      </c>
      <c r="C67" s="66"/>
      <c r="D67" s="66"/>
      <c r="E67" s="66"/>
      <c r="F67" s="66"/>
      <c r="G67" s="66"/>
      <c r="H67" s="66"/>
      <c r="I67" s="66"/>
      <c r="J67" s="66"/>
      <c r="M67" s="25"/>
      <c r="N67" s="25"/>
      <c r="O67" s="25"/>
      <c r="P67" s="25"/>
      <c r="Q67" s="25"/>
      <c r="R67" s="25"/>
      <c r="S67" s="25"/>
      <c r="T67" s="25"/>
      <c r="U67" s="25"/>
      <c r="V67" s="25"/>
    </row>
    <row r="68" spans="1:22" ht="12.75">
      <c r="A68" s="25" t="s">
        <v>97</v>
      </c>
      <c r="B68" s="66" t="s">
        <v>122</v>
      </c>
      <c r="C68" s="66"/>
      <c r="D68" s="66"/>
      <c r="E68" s="66"/>
      <c r="F68" s="66"/>
      <c r="G68" s="66"/>
      <c r="H68" s="66"/>
      <c r="I68" s="66"/>
      <c r="J68" s="66"/>
      <c r="M68" s="25"/>
      <c r="N68" s="25"/>
      <c r="O68" s="25"/>
      <c r="P68" s="25"/>
      <c r="Q68" s="25"/>
      <c r="R68" s="25"/>
      <c r="S68" s="25"/>
      <c r="T68" s="25"/>
      <c r="U68" s="25"/>
      <c r="V68" s="25"/>
    </row>
    <row r="69" spans="1:22" ht="44.25" customHeight="1">
      <c r="A69" s="25"/>
      <c r="B69" s="18"/>
      <c r="C69" s="18"/>
      <c r="D69" s="18"/>
      <c r="E69" s="18"/>
      <c r="F69" s="18"/>
      <c r="G69" s="18"/>
      <c r="H69" s="18"/>
      <c r="I69" s="18"/>
      <c r="J69" s="18"/>
      <c r="M69" s="25"/>
      <c r="N69" s="25"/>
      <c r="O69" s="25"/>
      <c r="P69" s="25"/>
      <c r="Q69" s="25"/>
      <c r="R69" s="25"/>
      <c r="S69" s="25"/>
      <c r="T69" s="25"/>
      <c r="U69" s="25"/>
      <c r="V69" s="25"/>
    </row>
    <row r="70" spans="1:22" ht="12.75">
      <c r="A70" s="66" t="s">
        <v>396</v>
      </c>
      <c r="B70" s="66"/>
      <c r="C70" s="66"/>
      <c r="D70" s="66"/>
      <c r="E70" s="66"/>
      <c r="F70" s="66"/>
      <c r="G70" s="66"/>
      <c r="H70" s="66"/>
      <c r="I70" s="66"/>
      <c r="J70" s="66"/>
      <c r="M70" s="25"/>
      <c r="N70" s="25"/>
      <c r="O70" s="25"/>
      <c r="P70" s="25"/>
      <c r="Q70" s="25"/>
      <c r="R70" s="25"/>
      <c r="S70" s="25"/>
      <c r="T70" s="25"/>
      <c r="U70" s="25"/>
      <c r="V70" s="25"/>
    </row>
    <row r="71" spans="1:22" ht="12.75">
      <c r="A71" s="75">
        <v>43903</v>
      </c>
      <c r="B71" s="75"/>
      <c r="C71" s="75"/>
      <c r="D71" s="18"/>
      <c r="E71" s="18"/>
      <c r="F71" s="18"/>
      <c r="G71" s="18"/>
      <c r="H71" s="18"/>
      <c r="I71" s="18"/>
      <c r="J71" s="18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1:10" ht="78" customHeight="1">
      <c r="A72" s="66" t="s">
        <v>51</v>
      </c>
      <c r="B72" s="66"/>
      <c r="C72" s="66"/>
      <c r="D72" s="66"/>
      <c r="E72" s="2"/>
      <c r="F72" s="2"/>
      <c r="G72" s="2"/>
      <c r="H72" s="2"/>
      <c r="I72" s="2"/>
      <c r="J72" s="2"/>
    </row>
    <row r="73" spans="1:10" ht="12.75">
      <c r="A73" s="66" t="s">
        <v>66</v>
      </c>
      <c r="B73" s="66"/>
      <c r="C73" s="66"/>
      <c r="D73" s="66"/>
      <c r="E73" s="2"/>
      <c r="F73" s="2"/>
      <c r="G73" s="2"/>
      <c r="H73" s="2"/>
      <c r="I73" s="2"/>
      <c r="J73" s="2"/>
    </row>
    <row r="74" spans="2:10" ht="12.75">
      <c r="B74" s="2"/>
      <c r="C74" s="2"/>
      <c r="D74" s="2"/>
      <c r="E74" s="2"/>
      <c r="F74" s="2"/>
      <c r="G74" s="2"/>
      <c r="H74" s="2"/>
      <c r="I74" s="2"/>
      <c r="J74" s="2"/>
    </row>
  </sheetData>
  <sheetProtection/>
  <mergeCells count="116">
    <mergeCell ref="B1:J1"/>
    <mergeCell ref="B2:J2"/>
    <mergeCell ref="G4:J4"/>
    <mergeCell ref="G5:J5"/>
    <mergeCell ref="G6:J6"/>
    <mergeCell ref="B8:J8"/>
    <mergeCell ref="B10:I10"/>
    <mergeCell ref="B11:G11"/>
    <mergeCell ref="I11:J11"/>
    <mergeCell ref="B12:G12"/>
    <mergeCell ref="I12:J12"/>
    <mergeCell ref="B13:G13"/>
    <mergeCell ref="I13:J13"/>
    <mergeCell ref="B14:G14"/>
    <mergeCell ref="I14:J14"/>
    <mergeCell ref="B15:G15"/>
    <mergeCell ref="I15:J15"/>
    <mergeCell ref="B16:G16"/>
    <mergeCell ref="I16:J16"/>
    <mergeCell ref="B17:G17"/>
    <mergeCell ref="I17:J17"/>
    <mergeCell ref="B18:G18"/>
    <mergeCell ref="I18:J18"/>
    <mergeCell ref="B19:G19"/>
    <mergeCell ref="I19:J19"/>
    <mergeCell ref="B20:G20"/>
    <mergeCell ref="I20:J20"/>
    <mergeCell ref="B21:G21"/>
    <mergeCell ref="I21:J21"/>
    <mergeCell ref="B22:G22"/>
    <mergeCell ref="I22:J22"/>
    <mergeCell ref="B23:G23"/>
    <mergeCell ref="I23:J23"/>
    <mergeCell ref="B24:G24"/>
    <mergeCell ref="I24:J24"/>
    <mergeCell ref="B25:G25"/>
    <mergeCell ref="I25:J25"/>
    <mergeCell ref="B26:G26"/>
    <mergeCell ref="I26:J26"/>
    <mergeCell ref="B27:G27"/>
    <mergeCell ref="I27:J27"/>
    <mergeCell ref="B28:G28"/>
    <mergeCell ref="I28:J28"/>
    <mergeCell ref="B29:G29"/>
    <mergeCell ref="I29:J29"/>
    <mergeCell ref="B30:G30"/>
    <mergeCell ref="I30:J30"/>
    <mergeCell ref="B31:G31"/>
    <mergeCell ref="I31:J31"/>
    <mergeCell ref="B32:G32"/>
    <mergeCell ref="I32:J32"/>
    <mergeCell ref="A33:J33"/>
    <mergeCell ref="B34:E34"/>
    <mergeCell ref="I34:J34"/>
    <mergeCell ref="A35:J35"/>
    <mergeCell ref="B36:E36"/>
    <mergeCell ref="I36:J36"/>
    <mergeCell ref="B37:E37"/>
    <mergeCell ref="I37:J37"/>
    <mergeCell ref="B38:E38"/>
    <mergeCell ref="I38:J38"/>
    <mergeCell ref="B39:E39"/>
    <mergeCell ref="I39:J39"/>
    <mergeCell ref="B40:E40"/>
    <mergeCell ref="I40:J40"/>
    <mergeCell ref="B41:E41"/>
    <mergeCell ref="I41:J41"/>
    <mergeCell ref="B42:E42"/>
    <mergeCell ref="I42:J42"/>
    <mergeCell ref="B43:E43"/>
    <mergeCell ref="I43:J43"/>
    <mergeCell ref="B44:E44"/>
    <mergeCell ref="I44:J44"/>
    <mergeCell ref="A45:J45"/>
    <mergeCell ref="B46:E46"/>
    <mergeCell ref="I46:J46"/>
    <mergeCell ref="B47:E47"/>
    <mergeCell ref="I47:J47"/>
    <mergeCell ref="B48:J48"/>
    <mergeCell ref="B52:C52"/>
    <mergeCell ref="D52:I52"/>
    <mergeCell ref="B51:C51"/>
    <mergeCell ref="D51:I51"/>
    <mergeCell ref="B49:C49"/>
    <mergeCell ref="D49:I49"/>
    <mergeCell ref="B50:C50"/>
    <mergeCell ref="D50:I50"/>
    <mergeCell ref="B53:C53"/>
    <mergeCell ref="D53:I53"/>
    <mergeCell ref="K53:L53"/>
    <mergeCell ref="B54:C54"/>
    <mergeCell ref="D54:I54"/>
    <mergeCell ref="B55:C55"/>
    <mergeCell ref="D55:I55"/>
    <mergeCell ref="K55:L55"/>
    <mergeCell ref="B56:C56"/>
    <mergeCell ref="D56:I56"/>
    <mergeCell ref="B57:C57"/>
    <mergeCell ref="D57:I57"/>
    <mergeCell ref="B58:C58"/>
    <mergeCell ref="D58:I58"/>
    <mergeCell ref="B59:C59"/>
    <mergeCell ref="B60:C60"/>
    <mergeCell ref="B61:C61"/>
    <mergeCell ref="B62:C62"/>
    <mergeCell ref="D62:I62"/>
    <mergeCell ref="B65:J65"/>
    <mergeCell ref="D59:I59"/>
    <mergeCell ref="D60:I60"/>
    <mergeCell ref="A73:D73"/>
    <mergeCell ref="B66:J66"/>
    <mergeCell ref="B67:J67"/>
    <mergeCell ref="B68:J68"/>
    <mergeCell ref="A70:J70"/>
    <mergeCell ref="A71:C71"/>
    <mergeCell ref="A72:D7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37">
      <selection activeCell="A33" sqref="A33:J33"/>
    </sheetView>
  </sheetViews>
  <sheetFormatPr defaultColWidth="9.00390625" defaultRowHeight="12.75"/>
  <cols>
    <col min="1" max="1" width="4.00390625" style="0" customWidth="1"/>
    <col min="2" max="2" width="3.375" style="0" customWidth="1"/>
    <col min="3" max="3" width="8.375" style="0" customWidth="1"/>
    <col min="4" max="4" width="10.00390625" style="0" customWidth="1"/>
    <col min="5" max="5" width="18.875" style="0" customWidth="1"/>
    <col min="6" max="6" width="7.875" style="0" customWidth="1"/>
    <col min="7" max="7" width="8.375" style="0" customWidth="1"/>
    <col min="8" max="8" width="9.25390625" style="0" customWidth="1"/>
    <col min="9" max="9" width="8.125" style="0" customWidth="1"/>
    <col min="10" max="10" width="9.75390625" style="0" customWidth="1"/>
    <col min="13" max="13" width="10.125" style="0" bestFit="1" customWidth="1"/>
  </cols>
  <sheetData>
    <row r="1" spans="2:11" ht="18">
      <c r="B1" s="109" t="s">
        <v>2</v>
      </c>
      <c r="C1" s="109"/>
      <c r="D1" s="109"/>
      <c r="E1" s="109"/>
      <c r="F1" s="109"/>
      <c r="G1" s="109"/>
      <c r="H1" s="109"/>
      <c r="I1" s="109"/>
      <c r="J1" s="109"/>
      <c r="K1" s="1"/>
    </row>
    <row r="2" spans="2:11" ht="12.75">
      <c r="B2" s="110" t="s">
        <v>3</v>
      </c>
      <c r="C2" s="110"/>
      <c r="D2" s="110"/>
      <c r="E2" s="110"/>
      <c r="F2" s="110"/>
      <c r="G2" s="110"/>
      <c r="H2" s="110"/>
      <c r="I2" s="110"/>
      <c r="J2" s="110"/>
      <c r="K2" s="1"/>
    </row>
    <row r="3" ht="12.75">
      <c r="B3" t="s">
        <v>0</v>
      </c>
    </row>
    <row r="4" spans="7:10" ht="18" customHeight="1" hidden="1">
      <c r="G4" s="138" t="s">
        <v>4</v>
      </c>
      <c r="H4" s="138"/>
      <c r="I4" s="138"/>
      <c r="J4" s="138"/>
    </row>
    <row r="5" spans="7:10" ht="12.75" customHeight="1" hidden="1">
      <c r="G5" s="138" t="s">
        <v>1</v>
      </c>
      <c r="H5" s="138"/>
      <c r="I5" s="138"/>
      <c r="J5" s="138"/>
    </row>
    <row r="6" spans="7:10" ht="12.75" customHeight="1" hidden="1">
      <c r="G6" s="138" t="s">
        <v>53</v>
      </c>
      <c r="H6" s="138"/>
      <c r="I6" s="138"/>
      <c r="J6" s="138"/>
    </row>
    <row r="8" spans="2:10" ht="28.5" customHeight="1">
      <c r="B8" s="112" t="s">
        <v>139</v>
      </c>
      <c r="C8" s="112"/>
      <c r="D8" s="112"/>
      <c r="E8" s="112"/>
      <c r="F8" s="112"/>
      <c r="G8" s="112"/>
      <c r="H8" s="112"/>
      <c r="I8" s="112"/>
      <c r="J8" s="112"/>
    </row>
    <row r="9" ht="12" customHeight="1"/>
    <row r="10" spans="2:13" ht="29.25" customHeight="1">
      <c r="B10" s="106" t="s">
        <v>5</v>
      </c>
      <c r="C10" s="106"/>
      <c r="D10" s="106"/>
      <c r="E10" s="106"/>
      <c r="F10" s="106"/>
      <c r="G10" s="106"/>
      <c r="H10" s="106"/>
      <c r="I10" s="106"/>
      <c r="J10" s="4"/>
      <c r="K10" s="4"/>
      <c r="L10" s="4"/>
      <c r="M10" s="4"/>
    </row>
    <row r="11" spans="1:10" ht="34.5" customHeight="1">
      <c r="A11" s="7" t="s">
        <v>75</v>
      </c>
      <c r="B11" s="86" t="s">
        <v>6</v>
      </c>
      <c r="C11" s="165"/>
      <c r="D11" s="165"/>
      <c r="E11" s="165"/>
      <c r="F11" s="165"/>
      <c r="G11" s="87"/>
      <c r="H11" s="10" t="s">
        <v>7</v>
      </c>
      <c r="I11" s="86" t="s">
        <v>8</v>
      </c>
      <c r="J11" s="87"/>
    </row>
    <row r="12" spans="1:10" ht="12.75">
      <c r="A12" s="14">
        <v>1</v>
      </c>
      <c r="B12" s="79" t="s">
        <v>9</v>
      </c>
      <c r="C12" s="80"/>
      <c r="D12" s="80"/>
      <c r="E12" s="80"/>
      <c r="F12" s="80"/>
      <c r="G12" s="81"/>
      <c r="H12" s="6"/>
      <c r="I12" s="161">
        <v>43466</v>
      </c>
      <c r="J12" s="162"/>
    </row>
    <row r="13" spans="1:10" ht="12.75">
      <c r="A13" s="14">
        <v>2</v>
      </c>
      <c r="B13" s="79" t="s">
        <v>10</v>
      </c>
      <c r="C13" s="80"/>
      <c r="D13" s="80"/>
      <c r="E13" s="80"/>
      <c r="F13" s="80"/>
      <c r="G13" s="81"/>
      <c r="H13" s="5"/>
      <c r="I13" s="161">
        <v>43830</v>
      </c>
      <c r="J13" s="162"/>
    </row>
    <row r="14" spans="1:10" ht="12.75">
      <c r="A14" s="14">
        <v>3</v>
      </c>
      <c r="B14" s="79" t="s">
        <v>11</v>
      </c>
      <c r="C14" s="80"/>
      <c r="D14" s="80"/>
      <c r="E14" s="80"/>
      <c r="F14" s="80"/>
      <c r="G14" s="81"/>
      <c r="H14" s="5" t="s">
        <v>13</v>
      </c>
      <c r="I14" s="82">
        <v>0</v>
      </c>
      <c r="J14" s="83"/>
    </row>
    <row r="15" spans="1:10" ht="12.75">
      <c r="A15" s="14">
        <v>4</v>
      </c>
      <c r="B15" s="79" t="s">
        <v>12</v>
      </c>
      <c r="C15" s="80"/>
      <c r="D15" s="80"/>
      <c r="E15" s="80"/>
      <c r="F15" s="80"/>
      <c r="G15" s="81"/>
      <c r="H15" s="5" t="s">
        <v>13</v>
      </c>
      <c r="I15" s="82">
        <v>194562.9</v>
      </c>
      <c r="J15" s="83"/>
    </row>
    <row r="16" spans="1:10" ht="12.75">
      <c r="A16" s="14">
        <v>5</v>
      </c>
      <c r="B16" s="79" t="s">
        <v>14</v>
      </c>
      <c r="C16" s="80"/>
      <c r="D16" s="80"/>
      <c r="E16" s="80"/>
      <c r="F16" s="80"/>
      <c r="G16" s="81"/>
      <c r="H16" s="5" t="s">
        <v>13</v>
      </c>
      <c r="I16" s="82">
        <v>0</v>
      </c>
      <c r="J16" s="83"/>
    </row>
    <row r="17" spans="1:10" ht="12.75">
      <c r="A17" s="14">
        <v>6</v>
      </c>
      <c r="B17" s="79" t="s">
        <v>15</v>
      </c>
      <c r="C17" s="80"/>
      <c r="D17" s="80"/>
      <c r="E17" s="80"/>
      <c r="F17" s="80"/>
      <c r="G17" s="81"/>
      <c r="H17" s="5" t="s">
        <v>13</v>
      </c>
      <c r="I17" s="166">
        <f>F50</f>
        <v>166684.81374623656</v>
      </c>
      <c r="J17" s="83"/>
    </row>
    <row r="18" spans="1:11" ht="12.75">
      <c r="A18" s="14" t="s">
        <v>67</v>
      </c>
      <c r="B18" s="79" t="s">
        <v>16</v>
      </c>
      <c r="C18" s="80"/>
      <c r="D18" s="80"/>
      <c r="E18" s="80"/>
      <c r="F18" s="80"/>
      <c r="G18" s="81"/>
      <c r="H18" s="5" t="s">
        <v>13</v>
      </c>
      <c r="I18" s="166">
        <f>H37+H44+H45+J37+J45</f>
        <v>87293.52161720429</v>
      </c>
      <c r="J18" s="83"/>
      <c r="K18" s="3"/>
    </row>
    <row r="19" spans="1:10" ht="12.75">
      <c r="A19" s="14" t="s">
        <v>68</v>
      </c>
      <c r="B19" s="79" t="s">
        <v>17</v>
      </c>
      <c r="C19" s="80"/>
      <c r="D19" s="80"/>
      <c r="E19" s="80"/>
      <c r="F19" s="80"/>
      <c r="G19" s="81"/>
      <c r="H19" s="5" t="s">
        <v>13</v>
      </c>
      <c r="I19" s="166">
        <f>H48+J48</f>
        <v>40046.30572043011</v>
      </c>
      <c r="J19" s="167"/>
    </row>
    <row r="20" spans="1:10" ht="12.75">
      <c r="A20" s="14" t="s">
        <v>69</v>
      </c>
      <c r="B20" s="79" t="s">
        <v>18</v>
      </c>
      <c r="C20" s="80"/>
      <c r="D20" s="80"/>
      <c r="E20" s="80"/>
      <c r="F20" s="80"/>
      <c r="G20" s="81"/>
      <c r="H20" s="5" t="s">
        <v>13</v>
      </c>
      <c r="I20" s="166">
        <f>H46+J46</f>
        <v>39344.98640860215</v>
      </c>
      <c r="J20" s="83"/>
    </row>
    <row r="21" spans="1:10" ht="12.75">
      <c r="A21" s="14">
        <v>7</v>
      </c>
      <c r="B21" s="79" t="s">
        <v>90</v>
      </c>
      <c r="C21" s="80"/>
      <c r="D21" s="80"/>
      <c r="E21" s="80"/>
      <c r="F21" s="80"/>
      <c r="G21" s="81"/>
      <c r="H21" s="5" t="s">
        <v>13</v>
      </c>
      <c r="I21" s="82">
        <f>J57</f>
        <v>180637</v>
      </c>
      <c r="J21" s="83"/>
    </row>
    <row r="22" spans="1:10" ht="45.75" customHeight="1">
      <c r="A22" s="14">
        <v>8</v>
      </c>
      <c r="B22" s="113" t="s">
        <v>91</v>
      </c>
      <c r="C22" s="114"/>
      <c r="D22" s="114"/>
      <c r="E22" s="114"/>
      <c r="F22" s="114"/>
      <c r="G22" s="115"/>
      <c r="H22" s="24" t="s">
        <v>13</v>
      </c>
      <c r="I22" s="136">
        <f>I18+I20</f>
        <v>126638.50802580643</v>
      </c>
      <c r="J22" s="137"/>
    </row>
    <row r="23" spans="1:10" ht="12.75">
      <c r="A23" s="14">
        <v>9</v>
      </c>
      <c r="B23" s="79" t="s">
        <v>19</v>
      </c>
      <c r="C23" s="80"/>
      <c r="D23" s="80"/>
      <c r="E23" s="80"/>
      <c r="F23" s="80"/>
      <c r="G23" s="81"/>
      <c r="H23" s="5" t="s">
        <v>13</v>
      </c>
      <c r="I23" s="82">
        <v>307034.15</v>
      </c>
      <c r="J23" s="83"/>
    </row>
    <row r="24" spans="1:10" ht="12.75">
      <c r="A24" s="14" t="s">
        <v>70</v>
      </c>
      <c r="B24" s="79" t="s">
        <v>20</v>
      </c>
      <c r="C24" s="80"/>
      <c r="D24" s="80"/>
      <c r="E24" s="80"/>
      <c r="F24" s="80"/>
      <c r="G24" s="81"/>
      <c r="H24" s="5" t="s">
        <v>13</v>
      </c>
      <c r="I24" s="82">
        <v>172790.15</v>
      </c>
      <c r="J24" s="83"/>
    </row>
    <row r="25" spans="1:10" ht="12.75">
      <c r="A25" s="14" t="s">
        <v>71</v>
      </c>
      <c r="B25" s="79" t="s">
        <v>21</v>
      </c>
      <c r="C25" s="80"/>
      <c r="D25" s="80"/>
      <c r="E25" s="80"/>
      <c r="F25" s="80"/>
      <c r="G25" s="81"/>
      <c r="H25" s="5" t="s">
        <v>13</v>
      </c>
      <c r="I25" s="82">
        <v>0</v>
      </c>
      <c r="J25" s="83"/>
    </row>
    <row r="26" spans="1:10" ht="12.75">
      <c r="A26" s="14" t="s">
        <v>72</v>
      </c>
      <c r="B26" s="79" t="s">
        <v>22</v>
      </c>
      <c r="C26" s="80"/>
      <c r="D26" s="80"/>
      <c r="E26" s="80"/>
      <c r="F26" s="80"/>
      <c r="G26" s="81"/>
      <c r="H26" s="5" t="s">
        <v>13</v>
      </c>
      <c r="I26" s="82">
        <v>134244</v>
      </c>
      <c r="J26" s="83"/>
    </row>
    <row r="27" spans="1:10" ht="12.75">
      <c r="A27" s="14" t="s">
        <v>73</v>
      </c>
      <c r="B27" s="79" t="s">
        <v>23</v>
      </c>
      <c r="C27" s="80"/>
      <c r="D27" s="80"/>
      <c r="E27" s="80"/>
      <c r="F27" s="80"/>
      <c r="G27" s="81"/>
      <c r="H27" s="5" t="s">
        <v>13</v>
      </c>
      <c r="I27" s="82">
        <v>0</v>
      </c>
      <c r="J27" s="83"/>
    </row>
    <row r="28" spans="1:10" ht="12.75">
      <c r="A28" s="14" t="s">
        <v>74</v>
      </c>
      <c r="B28" s="79" t="s">
        <v>24</v>
      </c>
      <c r="C28" s="80"/>
      <c r="D28" s="80"/>
      <c r="E28" s="80"/>
      <c r="F28" s="80"/>
      <c r="G28" s="81"/>
      <c r="H28" s="5" t="s">
        <v>13</v>
      </c>
      <c r="I28" s="82">
        <v>0</v>
      </c>
      <c r="J28" s="83"/>
    </row>
    <row r="29" spans="1:10" ht="12.75">
      <c r="A29" s="14">
        <v>10</v>
      </c>
      <c r="B29" s="79" t="s">
        <v>25</v>
      </c>
      <c r="C29" s="80"/>
      <c r="D29" s="80"/>
      <c r="E29" s="80"/>
      <c r="F29" s="80"/>
      <c r="G29" s="81"/>
      <c r="H29" s="5" t="s">
        <v>13</v>
      </c>
      <c r="I29" s="82">
        <v>0</v>
      </c>
      <c r="J29" s="83"/>
    </row>
    <row r="30" spans="1:10" ht="12.75">
      <c r="A30" s="14">
        <v>11</v>
      </c>
      <c r="B30" s="79" t="s">
        <v>26</v>
      </c>
      <c r="C30" s="80"/>
      <c r="D30" s="80"/>
      <c r="E30" s="80"/>
      <c r="F30" s="80"/>
      <c r="G30" s="81"/>
      <c r="H30" s="5" t="s">
        <v>13</v>
      </c>
      <c r="I30" s="82">
        <v>0</v>
      </c>
      <c r="J30" s="83"/>
    </row>
    <row r="31" spans="1:10" ht="12.75">
      <c r="A31" s="14">
        <v>12</v>
      </c>
      <c r="B31" s="79" t="s">
        <v>92</v>
      </c>
      <c r="C31" s="80"/>
      <c r="D31" s="80"/>
      <c r="E31" s="80"/>
      <c r="F31" s="80"/>
      <c r="G31" s="81"/>
      <c r="H31" s="5" t="s">
        <v>13</v>
      </c>
      <c r="I31" s="82">
        <f>I15-I21-I22+I23</f>
        <v>194321.5419741936</v>
      </c>
      <c r="J31" s="83"/>
    </row>
    <row r="32" spans="1:10" ht="12.75">
      <c r="A32" s="14" t="s">
        <v>77</v>
      </c>
      <c r="B32" s="79" t="s">
        <v>28</v>
      </c>
      <c r="C32" s="80"/>
      <c r="D32" s="80"/>
      <c r="E32" s="80"/>
      <c r="F32" s="80"/>
      <c r="G32" s="81"/>
      <c r="H32" s="5" t="s">
        <v>13</v>
      </c>
      <c r="I32" s="82">
        <v>0</v>
      </c>
      <c r="J32" s="83"/>
    </row>
    <row r="33" spans="1:10" ht="21" customHeight="1">
      <c r="A33" s="97" t="s">
        <v>76</v>
      </c>
      <c r="B33" s="97"/>
      <c r="C33" s="97"/>
      <c r="D33" s="97"/>
      <c r="E33" s="97"/>
      <c r="F33" s="97"/>
      <c r="G33" s="97"/>
      <c r="H33" s="97"/>
      <c r="I33" s="97"/>
      <c r="J33" s="97"/>
    </row>
    <row r="34" spans="1:10" ht="27.75" customHeight="1">
      <c r="A34" s="147" t="s">
        <v>75</v>
      </c>
      <c r="B34" s="148" t="s">
        <v>29</v>
      </c>
      <c r="C34" s="149"/>
      <c r="D34" s="149"/>
      <c r="E34" s="150"/>
      <c r="F34" s="154" t="s">
        <v>30</v>
      </c>
      <c r="G34" s="98" t="s">
        <v>153</v>
      </c>
      <c r="H34" s="99"/>
      <c r="I34" s="98" t="s">
        <v>154</v>
      </c>
      <c r="J34" s="99"/>
    </row>
    <row r="35" spans="1:13" ht="45" customHeight="1">
      <c r="A35" s="147"/>
      <c r="B35" s="151"/>
      <c r="C35" s="152"/>
      <c r="D35" s="152"/>
      <c r="E35" s="153"/>
      <c r="F35" s="155"/>
      <c r="G35" s="9" t="s">
        <v>31</v>
      </c>
      <c r="H35" s="9" t="s">
        <v>32</v>
      </c>
      <c r="I35" s="9" t="s">
        <v>31</v>
      </c>
      <c r="J35" s="9" t="s">
        <v>32</v>
      </c>
      <c r="K35" s="2"/>
      <c r="L35" s="2"/>
      <c r="M35" s="2"/>
    </row>
    <row r="36" spans="1:10" ht="23.25" customHeight="1">
      <c r="A36" s="100" t="s">
        <v>34</v>
      </c>
      <c r="B36" s="100"/>
      <c r="C36" s="100"/>
      <c r="D36" s="100"/>
      <c r="E36" s="100"/>
      <c r="F36" s="100"/>
      <c r="G36" s="100"/>
      <c r="H36" s="100"/>
      <c r="I36" s="100"/>
      <c r="J36" s="101"/>
    </row>
    <row r="37" spans="1:10" ht="34.5" customHeight="1">
      <c r="A37" s="35">
        <v>14</v>
      </c>
      <c r="B37" s="73" t="s">
        <v>35</v>
      </c>
      <c r="C37" s="73"/>
      <c r="D37" s="73"/>
      <c r="E37" s="113"/>
      <c r="F37" s="88">
        <v>632.8</v>
      </c>
      <c r="G37" s="44">
        <f>G38+G39+G40+G41+G42+G43</f>
        <v>7.15</v>
      </c>
      <c r="H37" s="29">
        <f>F37*G37*3+F37*G37/31*17</f>
        <v>16054.748387096772</v>
      </c>
      <c r="I37" s="5">
        <f>I38+I39+I40+I41+I42+I43</f>
        <v>10.74</v>
      </c>
      <c r="J37" s="29">
        <f>(F37*I37*8)+(F37*I37/30*13)</f>
        <v>57315.2272</v>
      </c>
    </row>
    <row r="38" spans="1:10" ht="12.75">
      <c r="A38" s="35" t="s">
        <v>80</v>
      </c>
      <c r="B38" s="74" t="s">
        <v>36</v>
      </c>
      <c r="C38" s="74"/>
      <c r="D38" s="74"/>
      <c r="E38" s="79"/>
      <c r="F38" s="89"/>
      <c r="G38" s="13">
        <v>2.1</v>
      </c>
      <c r="H38" s="29">
        <f>(F37*G38*3)+(F37*G38/31*17)</f>
        <v>4715.38064516129</v>
      </c>
      <c r="I38" s="11">
        <v>2.9</v>
      </c>
      <c r="J38" s="29">
        <f>F37*I38*8+F37*I37/30*13</f>
        <v>17626.0112</v>
      </c>
    </row>
    <row r="39" spans="1:10" ht="12.75">
      <c r="A39" s="35" t="s">
        <v>81</v>
      </c>
      <c r="B39" s="74" t="s">
        <v>37</v>
      </c>
      <c r="C39" s="74"/>
      <c r="D39" s="74"/>
      <c r="E39" s="79"/>
      <c r="F39" s="89"/>
      <c r="G39" s="13">
        <v>1.8</v>
      </c>
      <c r="H39" s="29">
        <f>(F37*G39*3)+(F37*G39/31*17)</f>
        <v>4041.754838709677</v>
      </c>
      <c r="I39" s="11">
        <v>2.6</v>
      </c>
      <c r="J39" s="29">
        <f>F37*I39*8+F37*I39/30*13</f>
        <v>13875.194666666666</v>
      </c>
    </row>
    <row r="40" spans="1:10" ht="12.75">
      <c r="A40" s="35" t="s">
        <v>82</v>
      </c>
      <c r="B40" s="74" t="s">
        <v>38</v>
      </c>
      <c r="C40" s="74"/>
      <c r="D40" s="74"/>
      <c r="E40" s="79"/>
      <c r="F40" s="89"/>
      <c r="G40" s="13">
        <v>1.5</v>
      </c>
      <c r="H40" s="29">
        <f>(F37*G40*3)+(F37*G40/31*17)</f>
        <v>3368.1290322580644</v>
      </c>
      <c r="I40" s="11">
        <v>2.4</v>
      </c>
      <c r="J40" s="29">
        <f>F37*I40*8+F37*I40/30*13</f>
        <v>12807.871999999998</v>
      </c>
    </row>
    <row r="41" spans="1:10" ht="12.75">
      <c r="A41" s="35" t="s">
        <v>83</v>
      </c>
      <c r="B41" s="74" t="s">
        <v>39</v>
      </c>
      <c r="C41" s="74"/>
      <c r="D41" s="74"/>
      <c r="E41" s="79"/>
      <c r="F41" s="89"/>
      <c r="G41" s="13">
        <v>0.6</v>
      </c>
      <c r="H41" s="29">
        <f>(F37*G41*3)+(F37*G41/31*17)</f>
        <v>1347.2516129032258</v>
      </c>
      <c r="I41" s="11">
        <v>0.9</v>
      </c>
      <c r="J41" s="29">
        <f>F37*I41*8+F37*I41/30*13</f>
        <v>4802.952</v>
      </c>
    </row>
    <row r="42" spans="1:10" ht="24" customHeight="1">
      <c r="A42" s="35" t="s">
        <v>84</v>
      </c>
      <c r="B42" s="73" t="s">
        <v>40</v>
      </c>
      <c r="C42" s="73"/>
      <c r="D42" s="73"/>
      <c r="E42" s="113"/>
      <c r="F42" s="89"/>
      <c r="G42" s="13">
        <v>0.95</v>
      </c>
      <c r="H42" s="29">
        <f>(F37*G42*3)+(F37*G42/31*17)</f>
        <v>2133.148387096774</v>
      </c>
      <c r="I42" s="11">
        <v>1.54</v>
      </c>
      <c r="J42" s="29">
        <f>F37*I42*8+F37*I42/30*13</f>
        <v>8218.384533333334</v>
      </c>
    </row>
    <row r="43" spans="1:10" ht="12.75">
      <c r="A43" s="35" t="s">
        <v>85</v>
      </c>
      <c r="B43" s="74" t="s">
        <v>41</v>
      </c>
      <c r="C43" s="74"/>
      <c r="D43" s="74"/>
      <c r="E43" s="79"/>
      <c r="F43" s="89"/>
      <c r="G43" s="13">
        <v>0.2</v>
      </c>
      <c r="H43" s="29">
        <f>(F37*G43*3)+(F37*G43/31*17)</f>
        <v>449.083870967742</v>
      </c>
      <c r="I43" s="11">
        <v>0.4</v>
      </c>
      <c r="J43" s="29">
        <f>F37*I43*8+F37*I43/30*13</f>
        <v>2134.6453333333334</v>
      </c>
    </row>
    <row r="44" spans="1:10" ht="12.75">
      <c r="A44" s="35" t="s">
        <v>79</v>
      </c>
      <c r="B44" s="74" t="s">
        <v>42</v>
      </c>
      <c r="C44" s="74"/>
      <c r="D44" s="74"/>
      <c r="E44" s="79"/>
      <c r="F44" s="89"/>
      <c r="G44" s="44">
        <v>0.1</v>
      </c>
      <c r="H44" s="29">
        <f>(F37*G44*3)+(F37*G44/31*17)</f>
        <v>224.541935483871</v>
      </c>
      <c r="I44" s="5">
        <v>0</v>
      </c>
      <c r="J44" s="29">
        <f>F37*I44*8+F37*I44/30*13</f>
        <v>0</v>
      </c>
    </row>
    <row r="45" spans="1:10" ht="12.75">
      <c r="A45" s="35" t="s">
        <v>86</v>
      </c>
      <c r="B45" s="74" t="s">
        <v>43</v>
      </c>
      <c r="C45" s="74"/>
      <c r="D45" s="74"/>
      <c r="E45" s="79"/>
      <c r="F45" s="89"/>
      <c r="G45" s="44">
        <v>1.3</v>
      </c>
      <c r="H45" s="29">
        <f>(F37*G45*3)+(F37*G45/31*17)</f>
        <v>2919.0451612903225</v>
      </c>
      <c r="I45" s="5">
        <v>2.02</v>
      </c>
      <c r="J45" s="29">
        <f>F37*I45*8+F37*I45/30*13</f>
        <v>10779.958933333332</v>
      </c>
    </row>
    <row r="46" spans="1:10" ht="12.75">
      <c r="A46" s="35" t="s">
        <v>87</v>
      </c>
      <c r="B46" s="74" t="s">
        <v>44</v>
      </c>
      <c r="C46" s="74"/>
      <c r="D46" s="74"/>
      <c r="E46" s="79"/>
      <c r="F46" s="90"/>
      <c r="G46" s="44">
        <v>3.5</v>
      </c>
      <c r="H46" s="29">
        <f>(F37*G46*3)+(F37*G46/31*17)</f>
        <v>7858.967741935483</v>
      </c>
      <c r="I46" s="5">
        <v>5.9</v>
      </c>
      <c r="J46" s="29">
        <f>F37*I46*8+F37*I46/30*13</f>
        <v>31486.018666666667</v>
      </c>
    </row>
    <row r="47" spans="1:10" ht="20.25" customHeight="1">
      <c r="A47" s="142" t="s">
        <v>45</v>
      </c>
      <c r="B47" s="142"/>
      <c r="C47" s="142"/>
      <c r="D47" s="142"/>
      <c r="E47" s="142"/>
      <c r="F47" s="142"/>
      <c r="G47" s="142"/>
      <c r="H47" s="142"/>
      <c r="I47" s="142"/>
      <c r="J47" s="143"/>
    </row>
    <row r="48" spans="1:10" ht="23.25" customHeight="1">
      <c r="A48" s="35" t="s">
        <v>88</v>
      </c>
      <c r="B48" s="73" t="s">
        <v>46</v>
      </c>
      <c r="C48" s="73"/>
      <c r="D48" s="73"/>
      <c r="E48" s="73"/>
      <c r="F48" s="15">
        <v>632.8</v>
      </c>
      <c r="G48" s="5">
        <v>4.05</v>
      </c>
      <c r="H48" s="29">
        <f>(F48*G48*3)+(F48*G48/31*17)</f>
        <v>9093.948387096772</v>
      </c>
      <c r="I48" s="5">
        <v>5.8</v>
      </c>
      <c r="J48" s="29">
        <f>F48*I48*8+F48*I48/30*13</f>
        <v>30952.357333333333</v>
      </c>
    </row>
    <row r="49" spans="1:10" ht="12.75">
      <c r="A49" s="35" t="s">
        <v>89</v>
      </c>
      <c r="B49" s="79" t="s">
        <v>47</v>
      </c>
      <c r="C49" s="80"/>
      <c r="D49" s="80"/>
      <c r="E49" s="80"/>
      <c r="F49" s="43"/>
      <c r="G49" s="8">
        <f>G37+G44+G45+G46+G48</f>
        <v>16.1</v>
      </c>
      <c r="H49" s="30">
        <f>H37+H44+H45+H46+H48</f>
        <v>36151.25161290322</v>
      </c>
      <c r="I49" s="8">
        <f>I37+I44+I45+I46+I48</f>
        <v>24.46</v>
      </c>
      <c r="J49" s="30">
        <f>J37+J44+J45+J46+J48</f>
        <v>130533.56213333334</v>
      </c>
    </row>
    <row r="50" spans="1:10" ht="12.75">
      <c r="A50" s="11">
        <v>20</v>
      </c>
      <c r="B50" s="74" t="s">
        <v>156</v>
      </c>
      <c r="C50" s="74"/>
      <c r="D50" s="74"/>
      <c r="E50" s="74"/>
      <c r="F50" s="139">
        <f>H49+J49</f>
        <v>166684.81374623656</v>
      </c>
      <c r="G50" s="140"/>
      <c r="H50" s="140"/>
      <c r="I50" s="140"/>
      <c r="J50" s="140"/>
    </row>
    <row r="51" spans="1:10" ht="22.5" customHeight="1">
      <c r="A51" s="141" t="s">
        <v>155</v>
      </c>
      <c r="B51" s="97"/>
      <c r="C51" s="97"/>
      <c r="D51" s="97"/>
      <c r="E51" s="97"/>
      <c r="F51" s="97"/>
      <c r="G51" s="97"/>
      <c r="H51" s="97"/>
      <c r="I51" s="97"/>
      <c r="J51" s="97"/>
    </row>
    <row r="52" spans="1:10" ht="33" customHeight="1">
      <c r="A52" s="45" t="s">
        <v>75</v>
      </c>
      <c r="B52" s="86" t="s">
        <v>52</v>
      </c>
      <c r="C52" s="87"/>
      <c r="D52" s="93" t="s">
        <v>48</v>
      </c>
      <c r="E52" s="93"/>
      <c r="F52" s="93"/>
      <c r="G52" s="93"/>
      <c r="H52" s="93"/>
      <c r="I52" s="93"/>
      <c r="J52" s="9" t="s">
        <v>49</v>
      </c>
    </row>
    <row r="53" spans="1:10" ht="12.75">
      <c r="A53" s="11">
        <v>21</v>
      </c>
      <c r="B53" s="82" t="s">
        <v>330</v>
      </c>
      <c r="C53" s="83" t="s">
        <v>330</v>
      </c>
      <c r="D53" s="64" t="s">
        <v>327</v>
      </c>
      <c r="E53" s="127" t="s">
        <v>327</v>
      </c>
      <c r="F53" s="127" t="s">
        <v>327</v>
      </c>
      <c r="G53" s="127" t="s">
        <v>327</v>
      </c>
      <c r="H53" s="127" t="s">
        <v>327</v>
      </c>
      <c r="I53" s="65" t="s">
        <v>327</v>
      </c>
      <c r="J53" s="5">
        <v>2687</v>
      </c>
    </row>
    <row r="54" spans="1:10" ht="12.75">
      <c r="A54" s="11">
        <v>22</v>
      </c>
      <c r="B54" s="61" t="s">
        <v>331</v>
      </c>
      <c r="C54" s="63" t="s">
        <v>331</v>
      </c>
      <c r="D54" s="61" t="s">
        <v>328</v>
      </c>
      <c r="E54" s="62" t="s">
        <v>328</v>
      </c>
      <c r="F54" s="62" t="s">
        <v>328</v>
      </c>
      <c r="G54" s="62" t="s">
        <v>328</v>
      </c>
      <c r="H54" s="62" t="s">
        <v>328</v>
      </c>
      <c r="I54" s="63" t="s">
        <v>328</v>
      </c>
      <c r="J54" s="5">
        <v>8116</v>
      </c>
    </row>
    <row r="55" spans="1:10" ht="12.75">
      <c r="A55" s="11">
        <v>23</v>
      </c>
      <c r="B55" s="61" t="s">
        <v>332</v>
      </c>
      <c r="C55" s="63" t="s">
        <v>332</v>
      </c>
      <c r="D55" s="61" t="s">
        <v>329</v>
      </c>
      <c r="E55" s="62" t="s">
        <v>329</v>
      </c>
      <c r="F55" s="62" t="s">
        <v>329</v>
      </c>
      <c r="G55" s="62" t="s">
        <v>329</v>
      </c>
      <c r="H55" s="62" t="s">
        <v>329</v>
      </c>
      <c r="I55" s="63" t="s">
        <v>329</v>
      </c>
      <c r="J55" s="5">
        <v>2029</v>
      </c>
    </row>
    <row r="56" spans="1:10" ht="12.75">
      <c r="A56" s="11">
        <v>24</v>
      </c>
      <c r="B56" s="70" t="s">
        <v>333</v>
      </c>
      <c r="C56" s="71"/>
      <c r="D56" s="64" t="s">
        <v>334</v>
      </c>
      <c r="E56" s="127"/>
      <c r="F56" s="127"/>
      <c r="G56" s="127"/>
      <c r="H56" s="127"/>
      <c r="I56" s="65"/>
      <c r="J56" s="5">
        <v>167805</v>
      </c>
    </row>
    <row r="57" spans="1:10" ht="20.25" customHeight="1">
      <c r="A57" s="11">
        <v>25</v>
      </c>
      <c r="B57" s="79"/>
      <c r="C57" s="81"/>
      <c r="D57" s="130" t="s">
        <v>50</v>
      </c>
      <c r="E57" s="131"/>
      <c r="F57" s="131"/>
      <c r="G57" s="131"/>
      <c r="H57" s="131"/>
      <c r="I57" s="132"/>
      <c r="J57" s="8">
        <f>SUM(J53:J56)</f>
        <v>180637</v>
      </c>
    </row>
    <row r="58" spans="1:10" ht="12.75" customHeight="1" hidden="1">
      <c r="A58" s="11"/>
      <c r="B58" s="82"/>
      <c r="C58" s="83"/>
      <c r="D58" s="133"/>
      <c r="E58" s="134"/>
      <c r="F58" s="134"/>
      <c r="G58" s="134"/>
      <c r="H58" s="134"/>
      <c r="I58" s="135"/>
      <c r="J58" s="8"/>
    </row>
    <row r="59" spans="1:10" ht="12.75" customHeight="1" hidden="1">
      <c r="A59" s="11"/>
      <c r="B59" s="82"/>
      <c r="C59" s="83"/>
      <c r="D59" s="118"/>
      <c r="E59" s="160"/>
      <c r="F59" s="160"/>
      <c r="G59" s="160"/>
      <c r="H59" s="160"/>
      <c r="I59" s="119"/>
      <c r="J59" s="8"/>
    </row>
    <row r="60" spans="1:10" ht="12.75" customHeight="1" hidden="1">
      <c r="A60" s="11"/>
      <c r="B60" s="82"/>
      <c r="C60" s="83"/>
      <c r="D60" s="118"/>
      <c r="E60" s="160"/>
      <c r="F60" s="160"/>
      <c r="G60" s="160"/>
      <c r="H60" s="160"/>
      <c r="I60" s="119"/>
      <c r="J60" s="8"/>
    </row>
    <row r="61" spans="1:10" ht="12.75">
      <c r="A61" s="19"/>
      <c r="B61" s="23"/>
      <c r="C61" s="23"/>
      <c r="D61" s="20"/>
      <c r="E61" s="20"/>
      <c r="F61" s="20"/>
      <c r="G61" s="20"/>
      <c r="H61" s="20"/>
      <c r="I61" s="20"/>
      <c r="J61" s="21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7.25" customHeight="1">
      <c r="A63" s="26" t="s">
        <v>94</v>
      </c>
      <c r="B63" s="72" t="s">
        <v>335</v>
      </c>
      <c r="C63" s="72"/>
      <c r="D63" s="72"/>
      <c r="E63" s="72"/>
      <c r="F63" s="72"/>
      <c r="G63" s="72"/>
      <c r="H63" s="72"/>
      <c r="I63" s="72"/>
      <c r="J63" s="72"/>
    </row>
    <row r="64" spans="1:10" ht="12.75">
      <c r="A64" s="25" t="s">
        <v>95</v>
      </c>
      <c r="B64" s="66" t="s">
        <v>98</v>
      </c>
      <c r="C64" s="66"/>
      <c r="D64" s="66"/>
      <c r="E64" s="66"/>
      <c r="F64" s="66"/>
      <c r="G64" s="66"/>
      <c r="H64" s="66"/>
      <c r="I64" s="66"/>
      <c r="J64" s="66"/>
    </row>
    <row r="65" spans="1:10" ht="12.75">
      <c r="A65" s="25" t="s">
        <v>96</v>
      </c>
      <c r="B65" s="66" t="s">
        <v>99</v>
      </c>
      <c r="C65" s="66"/>
      <c r="D65" s="66"/>
      <c r="E65" s="66"/>
      <c r="F65" s="66"/>
      <c r="G65" s="66"/>
      <c r="H65" s="66"/>
      <c r="I65" s="66"/>
      <c r="J65" s="66"/>
    </row>
    <row r="66" spans="1:10" ht="12.75">
      <c r="A66" s="25" t="s">
        <v>97</v>
      </c>
      <c r="B66" s="66" t="s">
        <v>100</v>
      </c>
      <c r="C66" s="66"/>
      <c r="D66" s="66"/>
      <c r="E66" s="66"/>
      <c r="F66" s="66"/>
      <c r="G66" s="66"/>
      <c r="H66" s="66"/>
      <c r="I66" s="66"/>
      <c r="J66" s="66"/>
    </row>
    <row r="67" spans="1:10" ht="12.75">
      <c r="A67" s="25"/>
      <c r="B67" s="18"/>
      <c r="C67" s="18"/>
      <c r="D67" s="18"/>
      <c r="E67" s="18"/>
      <c r="F67" s="18"/>
      <c r="G67" s="18"/>
      <c r="H67" s="18"/>
      <c r="I67" s="18"/>
      <c r="J67" s="18"/>
    </row>
    <row r="68" spans="1:10" ht="44.25" customHeight="1">
      <c r="A68" s="66" t="s">
        <v>396</v>
      </c>
      <c r="B68" s="66"/>
      <c r="C68" s="66"/>
      <c r="D68" s="66"/>
      <c r="E68" s="66"/>
      <c r="F68" s="66"/>
      <c r="G68" s="66"/>
      <c r="H68" s="66"/>
      <c r="I68" s="66"/>
      <c r="J68" s="66"/>
    </row>
    <row r="69" spans="1:10" ht="12.75">
      <c r="A69" s="75">
        <v>43903</v>
      </c>
      <c r="B69" s="75"/>
      <c r="C69" s="75"/>
      <c r="D69" s="18"/>
      <c r="E69" s="18"/>
      <c r="F69" s="18"/>
      <c r="G69" s="18"/>
      <c r="H69" s="18"/>
      <c r="I69" s="18"/>
      <c r="J69" s="18"/>
    </row>
    <row r="70" spans="1:10" ht="72" customHeight="1">
      <c r="A70" s="66" t="s">
        <v>51</v>
      </c>
      <c r="B70" s="66"/>
      <c r="C70" s="66"/>
      <c r="D70" s="66"/>
      <c r="E70" s="2"/>
      <c r="F70" s="2"/>
      <c r="G70" s="2"/>
      <c r="H70" s="2"/>
      <c r="I70" s="2"/>
      <c r="J70" s="2"/>
    </row>
    <row r="71" spans="1:10" ht="12.75">
      <c r="A71" s="66" t="s">
        <v>66</v>
      </c>
      <c r="B71" s="66"/>
      <c r="C71" s="66"/>
      <c r="D71" s="66"/>
      <c r="E71" s="2"/>
      <c r="F71" s="2"/>
      <c r="G71" s="2"/>
      <c r="H71" s="2"/>
      <c r="I71" s="2"/>
      <c r="J71" s="2"/>
    </row>
  </sheetData>
  <sheetProtection/>
  <mergeCells count="101">
    <mergeCell ref="G34:H34"/>
    <mergeCell ref="A36:J36"/>
    <mergeCell ref="F37:F46"/>
    <mergeCell ref="B52:C52"/>
    <mergeCell ref="B53:C53"/>
    <mergeCell ref="D53:I53"/>
    <mergeCell ref="I15:J15"/>
    <mergeCell ref="I17:J17"/>
    <mergeCell ref="B18:G18"/>
    <mergeCell ref="I18:J18"/>
    <mergeCell ref="B19:G19"/>
    <mergeCell ref="I19:J19"/>
    <mergeCell ref="B15:G15"/>
    <mergeCell ref="B20:G20"/>
    <mergeCell ref="I20:J20"/>
    <mergeCell ref="I11:J11"/>
    <mergeCell ref="B16:G16"/>
    <mergeCell ref="B12:G12"/>
    <mergeCell ref="I12:J12"/>
    <mergeCell ref="B13:G13"/>
    <mergeCell ref="I13:J13"/>
    <mergeCell ref="I16:J16"/>
    <mergeCell ref="B17:G17"/>
    <mergeCell ref="B14:G14"/>
    <mergeCell ref="I14:J14"/>
    <mergeCell ref="B1:J1"/>
    <mergeCell ref="B2:J2"/>
    <mergeCell ref="G4:J4"/>
    <mergeCell ref="G5:J5"/>
    <mergeCell ref="G6:J6"/>
    <mergeCell ref="B8:J8"/>
    <mergeCell ref="B10:I10"/>
    <mergeCell ref="B11:G11"/>
    <mergeCell ref="B21:G21"/>
    <mergeCell ref="I21:J21"/>
    <mergeCell ref="B22:G22"/>
    <mergeCell ref="I22:J22"/>
    <mergeCell ref="B23:G23"/>
    <mergeCell ref="I23:J23"/>
    <mergeCell ref="B24:G24"/>
    <mergeCell ref="I24:J24"/>
    <mergeCell ref="B25:G25"/>
    <mergeCell ref="I25:J25"/>
    <mergeCell ref="B26:G26"/>
    <mergeCell ref="I26:J26"/>
    <mergeCell ref="I27:J27"/>
    <mergeCell ref="B28:G28"/>
    <mergeCell ref="I28:J28"/>
    <mergeCell ref="B29:G29"/>
    <mergeCell ref="I29:J29"/>
    <mergeCell ref="B44:E44"/>
    <mergeCell ref="B30:G30"/>
    <mergeCell ref="I30:J30"/>
    <mergeCell ref="B31:G31"/>
    <mergeCell ref="B27:G27"/>
    <mergeCell ref="A33:J33"/>
    <mergeCell ref="D55:I55"/>
    <mergeCell ref="B40:E40"/>
    <mergeCell ref="B41:E41"/>
    <mergeCell ref="B42:E42"/>
    <mergeCell ref="B43:E43"/>
    <mergeCell ref="B54:C54"/>
    <mergeCell ref="A34:A35"/>
    <mergeCell ref="B34:E35"/>
    <mergeCell ref="F34:F35"/>
    <mergeCell ref="I31:J31"/>
    <mergeCell ref="B32:G32"/>
    <mergeCell ref="I32:J32"/>
    <mergeCell ref="I34:J34"/>
    <mergeCell ref="B48:E48"/>
    <mergeCell ref="B39:E39"/>
    <mergeCell ref="B45:E45"/>
    <mergeCell ref="A47:J47"/>
    <mergeCell ref="B38:E38"/>
    <mergeCell ref="B37:E37"/>
    <mergeCell ref="B46:E46"/>
    <mergeCell ref="B49:E49"/>
    <mergeCell ref="A51:J51"/>
    <mergeCell ref="B56:C56"/>
    <mergeCell ref="D56:I56"/>
    <mergeCell ref="D57:I57"/>
    <mergeCell ref="B55:C55"/>
    <mergeCell ref="B57:C57"/>
    <mergeCell ref="B59:C59"/>
    <mergeCell ref="B60:C60"/>
    <mergeCell ref="B50:E50"/>
    <mergeCell ref="F50:J50"/>
    <mergeCell ref="D58:I58"/>
    <mergeCell ref="D59:I59"/>
    <mergeCell ref="D54:I54"/>
    <mergeCell ref="D52:I52"/>
    <mergeCell ref="B58:C58"/>
    <mergeCell ref="A71:D71"/>
    <mergeCell ref="B64:J64"/>
    <mergeCell ref="B65:J65"/>
    <mergeCell ref="D60:I60"/>
    <mergeCell ref="B63:J63"/>
    <mergeCell ref="B66:J66"/>
    <mergeCell ref="A68:J68"/>
    <mergeCell ref="A69:C69"/>
    <mergeCell ref="A70:D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72"/>
  <sheetViews>
    <sheetView zoomScaleSheetLayoutView="100" zoomScalePageLayoutView="0" workbookViewId="0" topLeftCell="A43">
      <selection activeCell="M72" sqref="M72"/>
    </sheetView>
  </sheetViews>
  <sheetFormatPr defaultColWidth="9.00390625" defaultRowHeight="12.75"/>
  <cols>
    <col min="1" max="1" width="4.125" style="0" customWidth="1"/>
    <col min="2" max="2" width="2.625" style="0" customWidth="1"/>
    <col min="3" max="3" width="10.125" style="0" customWidth="1"/>
    <col min="4" max="4" width="10.00390625" style="0" customWidth="1"/>
    <col min="5" max="5" width="18.875" style="0" customWidth="1"/>
    <col min="6" max="6" width="7.875" style="0" customWidth="1"/>
    <col min="7" max="7" width="7.00390625" style="0" customWidth="1"/>
    <col min="8" max="8" width="11.625" style="0" customWidth="1"/>
    <col min="9" max="9" width="7.625" style="0" customWidth="1"/>
    <col min="10" max="10" width="8.875" style="0" customWidth="1"/>
    <col min="13" max="13" width="9.00390625" style="0" customWidth="1"/>
  </cols>
  <sheetData>
    <row r="1" spans="2:11" ht="18">
      <c r="B1" s="109" t="s">
        <v>2</v>
      </c>
      <c r="C1" s="109"/>
      <c r="D1" s="109"/>
      <c r="E1" s="109"/>
      <c r="F1" s="109"/>
      <c r="G1" s="109"/>
      <c r="H1" s="109"/>
      <c r="I1" s="109"/>
      <c r="J1" s="109"/>
      <c r="K1" s="1"/>
    </row>
    <row r="2" spans="2:11" ht="12.75">
      <c r="B2" s="110" t="s">
        <v>3</v>
      </c>
      <c r="C2" s="110"/>
      <c r="D2" s="110"/>
      <c r="E2" s="110"/>
      <c r="F2" s="110"/>
      <c r="G2" s="110"/>
      <c r="H2" s="110"/>
      <c r="I2" s="110"/>
      <c r="J2" s="110"/>
      <c r="K2" s="1"/>
    </row>
    <row r="3" ht="5.25" customHeight="1">
      <c r="B3" t="s">
        <v>0</v>
      </c>
    </row>
    <row r="4" spans="7:10" ht="18" customHeight="1" hidden="1">
      <c r="G4" s="138" t="s">
        <v>4</v>
      </c>
      <c r="H4" s="138"/>
      <c r="I4" s="138"/>
      <c r="J4" s="138"/>
    </row>
    <row r="5" spans="7:10" ht="12.75" hidden="1">
      <c r="G5" s="138" t="s">
        <v>1</v>
      </c>
      <c r="H5" s="138"/>
      <c r="I5" s="138"/>
      <c r="J5" s="138"/>
    </row>
    <row r="6" spans="7:10" ht="12.75" hidden="1">
      <c r="G6" s="138" t="s">
        <v>53</v>
      </c>
      <c r="H6" s="138"/>
      <c r="I6" s="138"/>
      <c r="J6" s="138"/>
    </row>
    <row r="8" spans="2:10" ht="29.25" customHeight="1">
      <c r="B8" s="112" t="s">
        <v>140</v>
      </c>
      <c r="C8" s="112"/>
      <c r="D8" s="112"/>
      <c r="E8" s="112"/>
      <c r="F8" s="112"/>
      <c r="G8" s="112"/>
      <c r="H8" s="112"/>
      <c r="I8" s="112"/>
      <c r="J8" s="112"/>
    </row>
    <row r="9" ht="6.75" customHeight="1"/>
    <row r="10" spans="2:13" ht="36" customHeight="1">
      <c r="B10" s="106" t="s">
        <v>5</v>
      </c>
      <c r="C10" s="106"/>
      <c r="D10" s="106"/>
      <c r="E10" s="106"/>
      <c r="F10" s="106"/>
      <c r="G10" s="106"/>
      <c r="H10" s="106"/>
      <c r="I10" s="107"/>
      <c r="J10" s="4"/>
      <c r="K10" s="4"/>
      <c r="L10" s="4"/>
      <c r="M10" s="4"/>
    </row>
    <row r="11" spans="1:10" ht="36" customHeight="1">
      <c r="A11" s="7" t="s">
        <v>75</v>
      </c>
      <c r="B11" s="93" t="s">
        <v>6</v>
      </c>
      <c r="C11" s="93"/>
      <c r="D11" s="93"/>
      <c r="E11" s="93"/>
      <c r="F11" s="93"/>
      <c r="G11" s="93"/>
      <c r="H11" s="10" t="s">
        <v>7</v>
      </c>
      <c r="I11" s="93" t="s">
        <v>8</v>
      </c>
      <c r="J11" s="93"/>
    </row>
    <row r="12" spans="1:10" ht="12.75">
      <c r="A12" s="14">
        <v>1</v>
      </c>
      <c r="B12" s="74" t="s">
        <v>9</v>
      </c>
      <c r="C12" s="74"/>
      <c r="D12" s="74"/>
      <c r="E12" s="74"/>
      <c r="F12" s="74"/>
      <c r="G12" s="74"/>
      <c r="H12" s="6"/>
      <c r="I12" s="108">
        <v>43466</v>
      </c>
      <c r="J12" s="108"/>
    </row>
    <row r="13" spans="1:10" ht="12.75">
      <c r="A13" s="14">
        <v>2</v>
      </c>
      <c r="B13" s="74" t="s">
        <v>10</v>
      </c>
      <c r="C13" s="74"/>
      <c r="D13" s="74"/>
      <c r="E13" s="74"/>
      <c r="F13" s="74"/>
      <c r="G13" s="74"/>
      <c r="H13" s="6"/>
      <c r="I13" s="108">
        <v>43830</v>
      </c>
      <c r="J13" s="108"/>
    </row>
    <row r="14" spans="1:10" ht="12.75">
      <c r="A14" s="14">
        <v>3</v>
      </c>
      <c r="B14" s="74" t="s">
        <v>11</v>
      </c>
      <c r="C14" s="74"/>
      <c r="D14" s="74"/>
      <c r="E14" s="74"/>
      <c r="F14" s="74"/>
      <c r="G14" s="74"/>
      <c r="H14" s="5" t="s">
        <v>13</v>
      </c>
      <c r="I14" s="92">
        <v>0</v>
      </c>
      <c r="J14" s="92"/>
    </row>
    <row r="15" spans="1:10" ht="12.75">
      <c r="A15" s="14">
        <v>4</v>
      </c>
      <c r="B15" s="74" t="s">
        <v>12</v>
      </c>
      <c r="C15" s="74"/>
      <c r="D15" s="74"/>
      <c r="E15" s="74"/>
      <c r="F15" s="74"/>
      <c r="G15" s="74"/>
      <c r="H15" s="5" t="s">
        <v>13</v>
      </c>
      <c r="I15" s="92">
        <v>4251.69</v>
      </c>
      <c r="J15" s="92"/>
    </row>
    <row r="16" spans="1:10" ht="12.75">
      <c r="A16" s="14">
        <v>5</v>
      </c>
      <c r="B16" s="74" t="s">
        <v>14</v>
      </c>
      <c r="C16" s="74"/>
      <c r="D16" s="74"/>
      <c r="E16" s="74"/>
      <c r="F16" s="74"/>
      <c r="G16" s="74"/>
      <c r="H16" s="5" t="s">
        <v>13</v>
      </c>
      <c r="I16" s="92">
        <v>0</v>
      </c>
      <c r="J16" s="92"/>
    </row>
    <row r="17" spans="1:10" ht="12.75">
      <c r="A17" s="14">
        <v>6</v>
      </c>
      <c r="B17" s="74" t="s">
        <v>15</v>
      </c>
      <c r="C17" s="74"/>
      <c r="D17" s="74"/>
      <c r="E17" s="74"/>
      <c r="F17" s="74"/>
      <c r="G17" s="74"/>
      <c r="H17" s="5" t="s">
        <v>13</v>
      </c>
      <c r="I17" s="146">
        <f>F50</f>
        <v>193763.19372903224</v>
      </c>
      <c r="J17" s="146"/>
    </row>
    <row r="18" spans="1:11" ht="12.75">
      <c r="A18" s="14" t="s">
        <v>67</v>
      </c>
      <c r="B18" s="74" t="s">
        <v>16</v>
      </c>
      <c r="C18" s="74"/>
      <c r="D18" s="74"/>
      <c r="E18" s="74"/>
      <c r="F18" s="74"/>
      <c r="G18" s="74"/>
      <c r="H18" s="5" t="s">
        <v>13</v>
      </c>
      <c r="I18" s="146">
        <f>H37+H44+H45+J37+J45</f>
        <v>101474.58043870969</v>
      </c>
      <c r="J18" s="146"/>
      <c r="K18" s="3"/>
    </row>
    <row r="19" spans="1:10" ht="12.75">
      <c r="A19" s="14" t="s">
        <v>68</v>
      </c>
      <c r="B19" s="74" t="s">
        <v>17</v>
      </c>
      <c r="C19" s="74"/>
      <c r="D19" s="74"/>
      <c r="E19" s="74"/>
      <c r="F19" s="74"/>
      <c r="G19" s="74"/>
      <c r="H19" s="5" t="s">
        <v>13</v>
      </c>
      <c r="I19" s="146">
        <f>H48+J48</f>
        <v>46551.93187096773</v>
      </c>
      <c r="J19" s="146"/>
    </row>
    <row r="20" spans="1:10" ht="12.75">
      <c r="A20" s="14" t="s">
        <v>69</v>
      </c>
      <c r="B20" s="74" t="s">
        <v>18</v>
      </c>
      <c r="C20" s="74"/>
      <c r="D20" s="74"/>
      <c r="E20" s="74"/>
      <c r="F20" s="74"/>
      <c r="G20" s="74"/>
      <c r="H20" s="5" t="s">
        <v>13</v>
      </c>
      <c r="I20" s="146">
        <f>H46+J46</f>
        <v>45736.681419354834</v>
      </c>
      <c r="J20" s="146"/>
    </row>
    <row r="21" spans="1:10" ht="12.75">
      <c r="A21" s="14">
        <v>7</v>
      </c>
      <c r="B21" s="74" t="s">
        <v>90</v>
      </c>
      <c r="C21" s="74"/>
      <c r="D21" s="74"/>
      <c r="E21" s="74"/>
      <c r="F21" s="74"/>
      <c r="G21" s="74"/>
      <c r="H21" s="5" t="s">
        <v>13</v>
      </c>
      <c r="I21" s="92">
        <f>J61</f>
        <v>758589</v>
      </c>
      <c r="J21" s="92"/>
    </row>
    <row r="22" spans="1:10" ht="47.25" customHeight="1">
      <c r="A22" s="14">
        <v>8</v>
      </c>
      <c r="B22" s="73" t="s">
        <v>91</v>
      </c>
      <c r="C22" s="73"/>
      <c r="D22" s="73"/>
      <c r="E22" s="73"/>
      <c r="F22" s="73"/>
      <c r="G22" s="73"/>
      <c r="H22" s="24" t="s">
        <v>13</v>
      </c>
      <c r="I22" s="105">
        <f>I18+I20</f>
        <v>147211.2618580645</v>
      </c>
      <c r="J22" s="105"/>
    </row>
    <row r="23" spans="1:10" ht="12.75">
      <c r="A23" s="14">
        <v>9</v>
      </c>
      <c r="B23" s="74" t="s">
        <v>19</v>
      </c>
      <c r="C23" s="74"/>
      <c r="D23" s="74"/>
      <c r="E23" s="74"/>
      <c r="F23" s="74"/>
      <c r="G23" s="74"/>
      <c r="H23" s="5" t="s">
        <v>13</v>
      </c>
      <c r="I23" s="92">
        <v>763851.91</v>
      </c>
      <c r="J23" s="92"/>
    </row>
    <row r="24" spans="1:10" ht="12.75">
      <c r="A24" s="14" t="s">
        <v>70</v>
      </c>
      <c r="B24" s="74" t="s">
        <v>20</v>
      </c>
      <c r="C24" s="74"/>
      <c r="D24" s="74"/>
      <c r="E24" s="74"/>
      <c r="F24" s="74"/>
      <c r="G24" s="74"/>
      <c r="H24" s="5" t="s">
        <v>13</v>
      </c>
      <c r="I24" s="92">
        <v>177041.51</v>
      </c>
      <c r="J24" s="92"/>
    </row>
    <row r="25" spans="1:10" ht="12.75">
      <c r="A25" s="14" t="s">
        <v>71</v>
      </c>
      <c r="B25" s="74" t="s">
        <v>21</v>
      </c>
      <c r="C25" s="74"/>
      <c r="D25" s="74"/>
      <c r="E25" s="74"/>
      <c r="F25" s="74"/>
      <c r="G25" s="74"/>
      <c r="H25" s="5" t="s">
        <v>13</v>
      </c>
      <c r="I25" s="92">
        <v>0</v>
      </c>
      <c r="J25" s="92"/>
    </row>
    <row r="26" spans="1:10" ht="12.75">
      <c r="A26" s="14" t="s">
        <v>72</v>
      </c>
      <c r="B26" s="74" t="s">
        <v>22</v>
      </c>
      <c r="C26" s="74"/>
      <c r="D26" s="74"/>
      <c r="E26" s="74"/>
      <c r="F26" s="74"/>
      <c r="G26" s="74"/>
      <c r="H26" s="5" t="s">
        <v>13</v>
      </c>
      <c r="I26" s="92">
        <v>586810.4</v>
      </c>
      <c r="J26" s="92"/>
    </row>
    <row r="27" spans="1:10" ht="12.75">
      <c r="A27" s="14" t="s">
        <v>73</v>
      </c>
      <c r="B27" s="74" t="s">
        <v>23</v>
      </c>
      <c r="C27" s="74"/>
      <c r="D27" s="74"/>
      <c r="E27" s="74"/>
      <c r="F27" s="74"/>
      <c r="G27" s="74"/>
      <c r="H27" s="5" t="s">
        <v>13</v>
      </c>
      <c r="I27" s="92">
        <v>0</v>
      </c>
      <c r="J27" s="92"/>
    </row>
    <row r="28" spans="1:10" ht="12.75">
      <c r="A28" s="14" t="s">
        <v>74</v>
      </c>
      <c r="B28" s="74" t="s">
        <v>24</v>
      </c>
      <c r="C28" s="74"/>
      <c r="D28" s="74"/>
      <c r="E28" s="74"/>
      <c r="F28" s="74"/>
      <c r="G28" s="74"/>
      <c r="H28" s="5" t="s">
        <v>13</v>
      </c>
      <c r="I28" s="92">
        <v>0</v>
      </c>
      <c r="J28" s="92"/>
    </row>
    <row r="29" spans="1:10" ht="12.75">
      <c r="A29" s="14">
        <v>10</v>
      </c>
      <c r="B29" s="74" t="s">
        <v>25</v>
      </c>
      <c r="C29" s="74"/>
      <c r="D29" s="74"/>
      <c r="E29" s="74"/>
      <c r="F29" s="74"/>
      <c r="G29" s="74"/>
      <c r="H29" s="5" t="s">
        <v>13</v>
      </c>
      <c r="I29" s="92">
        <v>0</v>
      </c>
      <c r="J29" s="92"/>
    </row>
    <row r="30" spans="1:10" ht="12.75">
      <c r="A30" s="14">
        <v>11</v>
      </c>
      <c r="B30" s="74" t="s">
        <v>26</v>
      </c>
      <c r="C30" s="74"/>
      <c r="D30" s="74"/>
      <c r="E30" s="74"/>
      <c r="F30" s="74"/>
      <c r="G30" s="74"/>
      <c r="H30" s="5" t="s">
        <v>13</v>
      </c>
      <c r="I30" s="92">
        <v>0</v>
      </c>
      <c r="J30" s="92"/>
    </row>
    <row r="31" spans="1:10" ht="12.75">
      <c r="A31" s="14">
        <v>12</v>
      </c>
      <c r="B31" s="74" t="s">
        <v>27</v>
      </c>
      <c r="C31" s="74"/>
      <c r="D31" s="74"/>
      <c r="E31" s="74"/>
      <c r="F31" s="74"/>
      <c r="G31" s="74"/>
      <c r="H31" s="5" t="s">
        <v>13</v>
      </c>
      <c r="I31" s="92">
        <v>0</v>
      </c>
      <c r="J31" s="92"/>
    </row>
    <row r="32" spans="1:10" ht="12.75">
      <c r="A32" s="14" t="s">
        <v>77</v>
      </c>
      <c r="B32" s="74" t="s">
        <v>118</v>
      </c>
      <c r="C32" s="74"/>
      <c r="D32" s="74"/>
      <c r="E32" s="74"/>
      <c r="F32" s="74"/>
      <c r="G32" s="74"/>
      <c r="H32" s="6" t="s">
        <v>13</v>
      </c>
      <c r="I32" s="146">
        <f>I21+I22-I15-I23</f>
        <v>137696.66185806447</v>
      </c>
      <c r="J32" s="146"/>
    </row>
    <row r="33" spans="1:10" ht="24.75" customHeight="1">
      <c r="A33" s="141" t="s">
        <v>76</v>
      </c>
      <c r="B33" s="97"/>
      <c r="C33" s="97"/>
      <c r="D33" s="97"/>
      <c r="E33" s="97"/>
      <c r="F33" s="97"/>
      <c r="G33" s="97"/>
      <c r="H33" s="97"/>
      <c r="I33" s="97"/>
      <c r="J33" s="168"/>
    </row>
    <row r="34" spans="1:10" ht="27.75" customHeight="1">
      <c r="A34" s="147" t="s">
        <v>75</v>
      </c>
      <c r="B34" s="148" t="s">
        <v>29</v>
      </c>
      <c r="C34" s="149"/>
      <c r="D34" s="149"/>
      <c r="E34" s="150"/>
      <c r="F34" s="154" t="s">
        <v>30</v>
      </c>
      <c r="G34" s="98" t="s">
        <v>153</v>
      </c>
      <c r="H34" s="99"/>
      <c r="I34" s="98" t="s">
        <v>154</v>
      </c>
      <c r="J34" s="99"/>
    </row>
    <row r="35" spans="1:13" ht="45" customHeight="1">
      <c r="A35" s="147"/>
      <c r="B35" s="151"/>
      <c r="C35" s="152"/>
      <c r="D35" s="152"/>
      <c r="E35" s="153"/>
      <c r="F35" s="155"/>
      <c r="G35" s="9" t="s">
        <v>31</v>
      </c>
      <c r="H35" s="9" t="s">
        <v>32</v>
      </c>
      <c r="I35" s="9" t="s">
        <v>31</v>
      </c>
      <c r="J35" s="9" t="s">
        <v>32</v>
      </c>
      <c r="K35" s="2"/>
      <c r="L35" s="2"/>
      <c r="M35" s="2"/>
    </row>
    <row r="36" spans="1:10" ht="23.25" customHeight="1">
      <c r="A36" s="100" t="s">
        <v>34</v>
      </c>
      <c r="B36" s="100"/>
      <c r="C36" s="100"/>
      <c r="D36" s="100"/>
      <c r="E36" s="100"/>
      <c r="F36" s="100"/>
      <c r="G36" s="100"/>
      <c r="H36" s="100"/>
      <c r="I36" s="100"/>
      <c r="J36" s="101"/>
    </row>
    <row r="37" spans="1:10" ht="34.5" customHeight="1">
      <c r="A37" s="35">
        <v>14</v>
      </c>
      <c r="B37" s="73" t="s">
        <v>35</v>
      </c>
      <c r="C37" s="73"/>
      <c r="D37" s="73"/>
      <c r="E37" s="113"/>
      <c r="F37" s="88">
        <v>735.6</v>
      </c>
      <c r="G37" s="44">
        <f>G38+G39+G40+G41+G42+G43</f>
        <v>7.15</v>
      </c>
      <c r="H37" s="29">
        <f>F37*G37*3+F37*G37/31*17</f>
        <v>18662.883870967744</v>
      </c>
      <c r="I37" s="5">
        <f>I38+I39+I40+I41+I42+I43</f>
        <v>10.74</v>
      </c>
      <c r="J37" s="29">
        <f>(F37*I37*8)+(F37*I37/30*13)</f>
        <v>66626.2344</v>
      </c>
    </row>
    <row r="38" spans="1:10" ht="12.75">
      <c r="A38" s="35" t="s">
        <v>80</v>
      </c>
      <c r="B38" s="74" t="s">
        <v>36</v>
      </c>
      <c r="C38" s="74"/>
      <c r="D38" s="74"/>
      <c r="E38" s="79"/>
      <c r="F38" s="89"/>
      <c r="G38" s="13">
        <v>2.1</v>
      </c>
      <c r="H38" s="29">
        <f>(F37*G38*3)+(F37*G38/31*17)</f>
        <v>5481.406451612904</v>
      </c>
      <c r="I38" s="11">
        <v>2.9</v>
      </c>
      <c r="J38" s="29">
        <f>F37*I38*8+F37*I37/30*13</f>
        <v>20489.4024</v>
      </c>
    </row>
    <row r="39" spans="1:10" ht="12.75">
      <c r="A39" s="35" t="s">
        <v>81</v>
      </c>
      <c r="B39" s="74" t="s">
        <v>37</v>
      </c>
      <c r="C39" s="74"/>
      <c r="D39" s="74"/>
      <c r="E39" s="79"/>
      <c r="F39" s="89"/>
      <c r="G39" s="13">
        <v>1.8</v>
      </c>
      <c r="H39" s="29">
        <f>(F37*G39*3)+(F37*G39/31*17)</f>
        <v>4698.348387096775</v>
      </c>
      <c r="I39" s="11">
        <v>2.6</v>
      </c>
      <c r="J39" s="29">
        <f>F37*I39*8+F37*I39/30*13</f>
        <v>16129.256000000001</v>
      </c>
    </row>
    <row r="40" spans="1:10" ht="12.75">
      <c r="A40" s="35" t="s">
        <v>82</v>
      </c>
      <c r="B40" s="74" t="s">
        <v>38</v>
      </c>
      <c r="C40" s="74"/>
      <c r="D40" s="74"/>
      <c r="E40" s="79"/>
      <c r="F40" s="89"/>
      <c r="G40" s="13">
        <v>1.5</v>
      </c>
      <c r="H40" s="29">
        <f>(F37*G40*3)+(F37*G40/31*17)</f>
        <v>3915.2903225806454</v>
      </c>
      <c r="I40" s="11">
        <v>2.4</v>
      </c>
      <c r="J40" s="29">
        <f>F37*I40*8+F37*I40/30*13</f>
        <v>14888.544</v>
      </c>
    </row>
    <row r="41" spans="1:10" ht="12.75">
      <c r="A41" s="35" t="s">
        <v>83</v>
      </c>
      <c r="B41" s="74" t="s">
        <v>39</v>
      </c>
      <c r="C41" s="74"/>
      <c r="D41" s="74"/>
      <c r="E41" s="79"/>
      <c r="F41" s="89"/>
      <c r="G41" s="13">
        <v>0.6</v>
      </c>
      <c r="H41" s="29">
        <f>(F37*G41*3)+(F37*G41/31*17)</f>
        <v>1566.116129032258</v>
      </c>
      <c r="I41" s="11">
        <v>0.9</v>
      </c>
      <c r="J41" s="29">
        <f>F37*I41*8+F37*I41/30*13</f>
        <v>5583.204000000001</v>
      </c>
    </row>
    <row r="42" spans="1:10" ht="24" customHeight="1">
      <c r="A42" s="35" t="s">
        <v>84</v>
      </c>
      <c r="B42" s="73" t="s">
        <v>40</v>
      </c>
      <c r="C42" s="73"/>
      <c r="D42" s="73"/>
      <c r="E42" s="113"/>
      <c r="F42" s="89"/>
      <c r="G42" s="13">
        <v>0.95</v>
      </c>
      <c r="H42" s="29">
        <f>(F37*G42*3)+(F37*G42/31*17)</f>
        <v>2479.6838709677418</v>
      </c>
      <c r="I42" s="11">
        <v>1.54</v>
      </c>
      <c r="J42" s="29">
        <f>F37*I42*8+F37*I42/30*13</f>
        <v>9553.4824</v>
      </c>
    </row>
    <row r="43" spans="1:10" ht="12.75">
      <c r="A43" s="35" t="s">
        <v>85</v>
      </c>
      <c r="B43" s="74" t="s">
        <v>41</v>
      </c>
      <c r="C43" s="74"/>
      <c r="D43" s="74"/>
      <c r="E43" s="79"/>
      <c r="F43" s="89"/>
      <c r="G43" s="13">
        <v>0.2</v>
      </c>
      <c r="H43" s="29">
        <f>(F37*G43*3)+(F37*G43/31*17)</f>
        <v>522.0387096774193</v>
      </c>
      <c r="I43" s="11">
        <v>0.4</v>
      </c>
      <c r="J43" s="29">
        <f>F37*I43*8+F37*I43/30*13</f>
        <v>2481.424</v>
      </c>
    </row>
    <row r="44" spans="1:10" ht="12.75">
      <c r="A44" s="35" t="s">
        <v>79</v>
      </c>
      <c r="B44" s="74" t="s">
        <v>42</v>
      </c>
      <c r="C44" s="74"/>
      <c r="D44" s="74"/>
      <c r="E44" s="79"/>
      <c r="F44" s="89"/>
      <c r="G44" s="44">
        <v>0.1</v>
      </c>
      <c r="H44" s="29">
        <f>(F37*G44*3)+(F37*G44/31*17)</f>
        <v>261.01935483870966</v>
      </c>
      <c r="I44" s="5">
        <v>0</v>
      </c>
      <c r="J44" s="29">
        <f>F37*I44*8+F37*I44/30*13</f>
        <v>0</v>
      </c>
    </row>
    <row r="45" spans="1:10" ht="12.75">
      <c r="A45" s="35" t="s">
        <v>86</v>
      </c>
      <c r="B45" s="74" t="s">
        <v>43</v>
      </c>
      <c r="C45" s="74"/>
      <c r="D45" s="74"/>
      <c r="E45" s="79"/>
      <c r="F45" s="89"/>
      <c r="G45" s="44">
        <v>1.3</v>
      </c>
      <c r="H45" s="29">
        <f>(F37*G45*3)+(F37*G45/31*17)</f>
        <v>3393.251612903226</v>
      </c>
      <c r="I45" s="5">
        <v>2.02</v>
      </c>
      <c r="J45" s="29">
        <f>F37*I45*8+F37*I45/30*13</f>
        <v>12531.191200000001</v>
      </c>
    </row>
    <row r="46" spans="1:10" ht="12.75">
      <c r="A46" s="35" t="s">
        <v>87</v>
      </c>
      <c r="B46" s="74" t="s">
        <v>44</v>
      </c>
      <c r="C46" s="74"/>
      <c r="D46" s="74"/>
      <c r="E46" s="79"/>
      <c r="F46" s="90"/>
      <c r="G46" s="44">
        <v>3.5</v>
      </c>
      <c r="H46" s="29">
        <f>(F37*G46*3)+(F37*G46/31*17)</f>
        <v>9135.677419354837</v>
      </c>
      <c r="I46" s="5">
        <v>5.9</v>
      </c>
      <c r="J46" s="29">
        <f>F37*I46*8+F37*I46/30*13</f>
        <v>36601.004</v>
      </c>
    </row>
    <row r="47" spans="1:10" ht="20.25" customHeight="1">
      <c r="A47" s="142" t="s">
        <v>45</v>
      </c>
      <c r="B47" s="142"/>
      <c r="C47" s="142"/>
      <c r="D47" s="142"/>
      <c r="E47" s="142"/>
      <c r="F47" s="142"/>
      <c r="G47" s="142"/>
      <c r="H47" s="142"/>
      <c r="I47" s="142"/>
      <c r="J47" s="143"/>
    </row>
    <row r="48" spans="1:10" ht="23.25" customHeight="1">
      <c r="A48" s="35" t="s">
        <v>88</v>
      </c>
      <c r="B48" s="73" t="s">
        <v>46</v>
      </c>
      <c r="C48" s="73"/>
      <c r="D48" s="73"/>
      <c r="E48" s="73"/>
      <c r="F48" s="15">
        <v>735.6</v>
      </c>
      <c r="G48" s="5">
        <v>4.05</v>
      </c>
      <c r="H48" s="29">
        <f>(F48*G48*3)+(F48*G48/31*17)</f>
        <v>10571.283870967742</v>
      </c>
      <c r="I48" s="5">
        <v>5.8</v>
      </c>
      <c r="J48" s="29">
        <f>F48*I48*8+F48*I48/30*13</f>
        <v>35980.647999999994</v>
      </c>
    </row>
    <row r="49" spans="1:10" ht="12.75">
      <c r="A49" s="35" t="s">
        <v>89</v>
      </c>
      <c r="B49" s="79" t="s">
        <v>47</v>
      </c>
      <c r="C49" s="80"/>
      <c r="D49" s="80"/>
      <c r="E49" s="80"/>
      <c r="F49" s="43"/>
      <c r="G49" s="8">
        <f>G37+G44+G45+G46+G48</f>
        <v>16.1</v>
      </c>
      <c r="H49" s="8">
        <f>H37+H44+H45+H46+H48</f>
        <v>42024.11612903226</v>
      </c>
      <c r="I49" s="8">
        <f>I37+I44+I45+I46+I48</f>
        <v>24.46</v>
      </c>
      <c r="J49" s="30">
        <f>J37+J44+J45+J46+J48</f>
        <v>151739.0776</v>
      </c>
    </row>
    <row r="50" spans="1:10" ht="12.75">
      <c r="A50" s="11">
        <v>20</v>
      </c>
      <c r="B50" s="74" t="s">
        <v>156</v>
      </c>
      <c r="C50" s="74"/>
      <c r="D50" s="74"/>
      <c r="E50" s="74"/>
      <c r="F50" s="139">
        <f>H49+J49</f>
        <v>193763.19372903224</v>
      </c>
      <c r="G50" s="140"/>
      <c r="H50" s="140"/>
      <c r="I50" s="140"/>
      <c r="J50" s="140"/>
    </row>
    <row r="51" spans="1:10" ht="22.5" customHeight="1">
      <c r="A51" s="141" t="s">
        <v>155</v>
      </c>
      <c r="B51" s="97"/>
      <c r="C51" s="97"/>
      <c r="D51" s="97"/>
      <c r="E51" s="97"/>
      <c r="F51" s="97"/>
      <c r="G51" s="97"/>
      <c r="H51" s="97"/>
      <c r="I51" s="97"/>
      <c r="J51" s="97"/>
    </row>
    <row r="52" spans="1:10" ht="33" customHeight="1">
      <c r="A52" s="45" t="s">
        <v>75</v>
      </c>
      <c r="B52" s="86" t="s">
        <v>52</v>
      </c>
      <c r="C52" s="87"/>
      <c r="D52" s="93" t="s">
        <v>48</v>
      </c>
      <c r="E52" s="93"/>
      <c r="F52" s="93"/>
      <c r="G52" s="93"/>
      <c r="H52" s="93"/>
      <c r="I52" s="93"/>
      <c r="J52" s="9" t="s">
        <v>49</v>
      </c>
    </row>
    <row r="53" spans="1:10" ht="12.75">
      <c r="A53" s="11">
        <v>21</v>
      </c>
      <c r="B53" s="82" t="s">
        <v>337</v>
      </c>
      <c r="C53" s="83" t="s">
        <v>337</v>
      </c>
      <c r="D53" s="144" t="s">
        <v>336</v>
      </c>
      <c r="E53" s="159" t="s">
        <v>336</v>
      </c>
      <c r="F53" s="159" t="s">
        <v>336</v>
      </c>
      <c r="G53" s="159" t="s">
        <v>336</v>
      </c>
      <c r="H53" s="159" t="s">
        <v>336</v>
      </c>
      <c r="I53" s="159" t="s">
        <v>336</v>
      </c>
      <c r="J53" s="5">
        <v>2687</v>
      </c>
    </row>
    <row r="54" spans="1:10" ht="12.75">
      <c r="A54" s="11">
        <v>22</v>
      </c>
      <c r="B54" s="82" t="s">
        <v>347</v>
      </c>
      <c r="C54" s="83" t="s">
        <v>341</v>
      </c>
      <c r="D54" s="144" t="s">
        <v>345</v>
      </c>
      <c r="E54" s="159" t="s">
        <v>338</v>
      </c>
      <c r="F54" s="159" t="s">
        <v>338</v>
      </c>
      <c r="G54" s="159" t="s">
        <v>338</v>
      </c>
      <c r="H54" s="159" t="s">
        <v>338</v>
      </c>
      <c r="I54" s="159" t="s">
        <v>338</v>
      </c>
      <c r="J54" s="5">
        <v>733513</v>
      </c>
    </row>
    <row r="55" spans="1:10" ht="12.75">
      <c r="A55" s="11">
        <v>23</v>
      </c>
      <c r="B55" s="61" t="s">
        <v>342</v>
      </c>
      <c r="C55" s="63" t="s">
        <v>342</v>
      </c>
      <c r="D55" s="61" t="s">
        <v>339</v>
      </c>
      <c r="E55" s="62" t="s">
        <v>339</v>
      </c>
      <c r="F55" s="62" t="s">
        <v>339</v>
      </c>
      <c r="G55" s="62" t="s">
        <v>339</v>
      </c>
      <c r="H55" s="62" t="s">
        <v>339</v>
      </c>
      <c r="I55" s="63" t="s">
        <v>339</v>
      </c>
      <c r="J55" s="5">
        <v>13439</v>
      </c>
    </row>
    <row r="56" spans="1:10" ht="12.75">
      <c r="A56" s="11">
        <v>24</v>
      </c>
      <c r="B56" s="70" t="s">
        <v>343</v>
      </c>
      <c r="C56" s="71" t="s">
        <v>343</v>
      </c>
      <c r="D56" s="124" t="s">
        <v>340</v>
      </c>
      <c r="E56" s="124" t="s">
        <v>340</v>
      </c>
      <c r="F56" s="124" t="s">
        <v>340</v>
      </c>
      <c r="G56" s="124" t="s">
        <v>340</v>
      </c>
      <c r="H56" s="124" t="s">
        <v>340</v>
      </c>
      <c r="I56" s="124" t="s">
        <v>340</v>
      </c>
      <c r="J56" s="16">
        <v>2392</v>
      </c>
    </row>
    <row r="57" spans="1:10" ht="12.75">
      <c r="A57" s="11">
        <v>25</v>
      </c>
      <c r="B57" s="70" t="s">
        <v>344</v>
      </c>
      <c r="C57" s="71" t="s">
        <v>344</v>
      </c>
      <c r="D57" s="124" t="s">
        <v>322</v>
      </c>
      <c r="E57" s="124" t="s">
        <v>322</v>
      </c>
      <c r="F57" s="124" t="s">
        <v>322</v>
      </c>
      <c r="G57" s="124" t="s">
        <v>322</v>
      </c>
      <c r="H57" s="124" t="s">
        <v>322</v>
      </c>
      <c r="I57" s="124" t="s">
        <v>322</v>
      </c>
      <c r="J57" s="16">
        <v>6558</v>
      </c>
    </row>
    <row r="58" spans="1:10" ht="22.5" customHeight="1" hidden="1">
      <c r="A58" s="11">
        <v>31</v>
      </c>
      <c r="B58" s="70"/>
      <c r="C58" s="71"/>
      <c r="D58" s="157"/>
      <c r="E58" s="157"/>
      <c r="F58" s="157"/>
      <c r="G58" s="157"/>
      <c r="H58" s="157"/>
      <c r="I58" s="157"/>
      <c r="J58" s="16"/>
    </row>
    <row r="59" spans="1:10" ht="22.5" customHeight="1" hidden="1">
      <c r="A59" s="11">
        <v>32</v>
      </c>
      <c r="B59" s="70"/>
      <c r="C59" s="71"/>
      <c r="D59" s="157"/>
      <c r="E59" s="157"/>
      <c r="F59" s="157"/>
      <c r="G59" s="157"/>
      <c r="H59" s="157"/>
      <c r="I59" s="157"/>
      <c r="J59" s="16"/>
    </row>
    <row r="60" spans="1:10" ht="12.75" hidden="1">
      <c r="A60" s="11">
        <v>33</v>
      </c>
      <c r="B60" s="64"/>
      <c r="C60" s="65"/>
      <c r="D60" s="169"/>
      <c r="E60" s="170"/>
      <c r="F60" s="170"/>
      <c r="G60" s="170"/>
      <c r="H60" s="170"/>
      <c r="I60" s="171"/>
      <c r="J60" s="16"/>
    </row>
    <row r="61" spans="1:10" ht="21" customHeight="1">
      <c r="A61" s="11">
        <v>26</v>
      </c>
      <c r="B61" s="82"/>
      <c r="C61" s="83"/>
      <c r="D61" s="126" t="s">
        <v>50</v>
      </c>
      <c r="E61" s="126"/>
      <c r="F61" s="126"/>
      <c r="G61" s="126"/>
      <c r="H61" s="126"/>
      <c r="I61" s="126"/>
      <c r="J61" s="8">
        <f>SUM(J53:J60)</f>
        <v>758589</v>
      </c>
    </row>
    <row r="62" spans="1:10" ht="12.75">
      <c r="A62" s="19"/>
      <c r="B62" s="23"/>
      <c r="C62" s="23"/>
      <c r="D62" s="20"/>
      <c r="E62" s="20"/>
      <c r="F62" s="20"/>
      <c r="G62" s="20"/>
      <c r="H62" s="20"/>
      <c r="I62" s="20"/>
      <c r="J62" s="21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9.5" customHeight="1">
      <c r="A64" s="26" t="s">
        <v>94</v>
      </c>
      <c r="B64" s="72" t="s">
        <v>120</v>
      </c>
      <c r="C64" s="72"/>
      <c r="D64" s="72"/>
      <c r="E64" s="72"/>
      <c r="F64" s="72"/>
      <c r="G64" s="72"/>
      <c r="H64" s="72"/>
      <c r="I64" s="72"/>
      <c r="J64" s="72"/>
    </row>
    <row r="65" spans="1:10" ht="12.75">
      <c r="A65" s="25" t="s">
        <v>95</v>
      </c>
      <c r="B65" s="66" t="s">
        <v>98</v>
      </c>
      <c r="C65" s="66"/>
      <c r="D65" s="66"/>
      <c r="E65" s="66"/>
      <c r="F65" s="66"/>
      <c r="G65" s="66"/>
      <c r="H65" s="66"/>
      <c r="I65" s="66"/>
      <c r="J65" s="66"/>
    </row>
    <row r="66" spans="1:10" ht="12.75">
      <c r="A66" s="25" t="s">
        <v>96</v>
      </c>
      <c r="B66" s="66" t="s">
        <v>346</v>
      </c>
      <c r="C66" s="66"/>
      <c r="D66" s="66"/>
      <c r="E66" s="66"/>
      <c r="F66" s="66"/>
      <c r="G66" s="66"/>
      <c r="H66" s="66"/>
      <c r="I66" s="66"/>
      <c r="J66" s="66"/>
    </row>
    <row r="67" spans="1:10" ht="12.75">
      <c r="A67" s="25" t="s">
        <v>97</v>
      </c>
      <c r="B67" s="66" t="s">
        <v>100</v>
      </c>
      <c r="C67" s="66"/>
      <c r="D67" s="66"/>
      <c r="E67" s="66"/>
      <c r="F67" s="66"/>
      <c r="G67" s="66"/>
      <c r="H67" s="66"/>
      <c r="I67" s="66"/>
      <c r="J67" s="66"/>
    </row>
    <row r="68" spans="1:10" ht="12.75">
      <c r="A68" s="25"/>
      <c r="B68" s="18"/>
      <c r="C68" s="18"/>
      <c r="D68" s="18"/>
      <c r="E68" s="18"/>
      <c r="F68" s="18"/>
      <c r="G68" s="18"/>
      <c r="H68" s="18"/>
      <c r="I68" s="18"/>
      <c r="J68" s="18"/>
    </row>
    <row r="69" spans="1:10" ht="52.5" customHeight="1">
      <c r="A69" s="66" t="s">
        <v>396</v>
      </c>
      <c r="B69" s="66"/>
      <c r="C69" s="66"/>
      <c r="D69" s="66"/>
      <c r="E69" s="66"/>
      <c r="F69" s="66"/>
      <c r="G69" s="66"/>
      <c r="H69" s="66"/>
      <c r="I69" s="66"/>
      <c r="J69" s="66"/>
    </row>
    <row r="70" spans="1:10" ht="12.75">
      <c r="A70" s="75">
        <v>43903</v>
      </c>
      <c r="B70" s="75"/>
      <c r="C70" s="75"/>
      <c r="D70" s="18"/>
      <c r="E70" s="18"/>
      <c r="F70" s="18"/>
      <c r="G70" s="18"/>
      <c r="H70" s="18"/>
      <c r="I70" s="18"/>
      <c r="J70" s="18"/>
    </row>
    <row r="71" spans="1:10" ht="51.75" customHeight="1">
      <c r="A71" s="66" t="s">
        <v>51</v>
      </c>
      <c r="B71" s="66"/>
      <c r="C71" s="66"/>
      <c r="D71" s="66"/>
      <c r="E71" s="2"/>
      <c r="F71" s="2"/>
      <c r="G71" s="2"/>
      <c r="H71" s="2"/>
      <c r="I71" s="2"/>
      <c r="J71" s="2"/>
    </row>
    <row r="72" spans="1:10" ht="12.75">
      <c r="A72" s="66" t="s">
        <v>66</v>
      </c>
      <c r="B72" s="66"/>
      <c r="C72" s="66"/>
      <c r="D72" s="66"/>
      <c r="E72" s="2"/>
      <c r="F72" s="2"/>
      <c r="G72" s="2"/>
      <c r="H72" s="2"/>
      <c r="I72" s="2"/>
      <c r="J72" s="2"/>
    </row>
  </sheetData>
  <sheetProtection/>
  <mergeCells count="103">
    <mergeCell ref="B34:E35"/>
    <mergeCell ref="F34:F35"/>
    <mergeCell ref="G34:H34"/>
    <mergeCell ref="A36:J36"/>
    <mergeCell ref="F37:F46"/>
    <mergeCell ref="I34:J34"/>
    <mergeCell ref="B37:E37"/>
    <mergeCell ref="B38:E38"/>
    <mergeCell ref="B39:E39"/>
    <mergeCell ref="B40:E40"/>
    <mergeCell ref="B11:G11"/>
    <mergeCell ref="B46:E46"/>
    <mergeCell ref="D60:I60"/>
    <mergeCell ref="B56:C56"/>
    <mergeCell ref="B57:C57"/>
    <mergeCell ref="B58:C58"/>
    <mergeCell ref="B59:C59"/>
    <mergeCell ref="I11:J11"/>
    <mergeCell ref="B49:E49"/>
    <mergeCell ref="B50:E50"/>
    <mergeCell ref="B1:J1"/>
    <mergeCell ref="B2:J2"/>
    <mergeCell ref="G4:J4"/>
    <mergeCell ref="G5:J5"/>
    <mergeCell ref="G6:J6"/>
    <mergeCell ref="D58:I58"/>
    <mergeCell ref="B8:J8"/>
    <mergeCell ref="B10:I10"/>
    <mergeCell ref="B48:E48"/>
    <mergeCell ref="B14:G14"/>
    <mergeCell ref="B12:G12"/>
    <mergeCell ref="I12:J12"/>
    <mergeCell ref="B13:G13"/>
    <mergeCell ref="I13:J13"/>
    <mergeCell ref="I15:J15"/>
    <mergeCell ref="I14:J14"/>
    <mergeCell ref="B15:G15"/>
    <mergeCell ref="B16:G16"/>
    <mergeCell ref="I16:J16"/>
    <mergeCell ref="B19:G19"/>
    <mergeCell ref="I19:J19"/>
    <mergeCell ref="B20:G20"/>
    <mergeCell ref="I20:J20"/>
    <mergeCell ref="B17:G17"/>
    <mergeCell ref="I17:J17"/>
    <mergeCell ref="B18:G18"/>
    <mergeCell ref="I18:J18"/>
    <mergeCell ref="B21:G21"/>
    <mergeCell ref="I21:J21"/>
    <mergeCell ref="B22:G22"/>
    <mergeCell ref="I22:J22"/>
    <mergeCell ref="B23:G23"/>
    <mergeCell ref="I23:J23"/>
    <mergeCell ref="B24:G24"/>
    <mergeCell ref="I24:J24"/>
    <mergeCell ref="B25:G25"/>
    <mergeCell ref="I25:J25"/>
    <mergeCell ref="B26:G26"/>
    <mergeCell ref="I26:J26"/>
    <mergeCell ref="B27:G27"/>
    <mergeCell ref="I27:J27"/>
    <mergeCell ref="B28:G28"/>
    <mergeCell ref="I28:J28"/>
    <mergeCell ref="B29:G29"/>
    <mergeCell ref="I29:J29"/>
    <mergeCell ref="B30:G30"/>
    <mergeCell ref="I30:J30"/>
    <mergeCell ref="A33:J33"/>
    <mergeCell ref="A34:A35"/>
    <mergeCell ref="B45:E45"/>
    <mergeCell ref="B31:G31"/>
    <mergeCell ref="I31:J31"/>
    <mergeCell ref="B42:E42"/>
    <mergeCell ref="B32:G32"/>
    <mergeCell ref="I32:J32"/>
    <mergeCell ref="B41:E41"/>
    <mergeCell ref="B43:E43"/>
    <mergeCell ref="B44:E44"/>
    <mergeCell ref="D55:I55"/>
    <mergeCell ref="D52:I52"/>
    <mergeCell ref="D53:I53"/>
    <mergeCell ref="D54:I54"/>
    <mergeCell ref="A47:J47"/>
    <mergeCell ref="F50:J50"/>
    <mergeCell ref="A51:J51"/>
    <mergeCell ref="A72:D72"/>
    <mergeCell ref="B60:C60"/>
    <mergeCell ref="B61:C61"/>
    <mergeCell ref="B64:J64"/>
    <mergeCell ref="B65:J65"/>
    <mergeCell ref="B52:C52"/>
    <mergeCell ref="B66:J66"/>
    <mergeCell ref="B67:J67"/>
    <mergeCell ref="A69:J69"/>
    <mergeCell ref="A70:C70"/>
    <mergeCell ref="A71:D71"/>
    <mergeCell ref="B53:C53"/>
    <mergeCell ref="B54:C54"/>
    <mergeCell ref="B55:C55"/>
    <mergeCell ref="D61:I61"/>
    <mergeCell ref="D59:I59"/>
    <mergeCell ref="D56:I56"/>
    <mergeCell ref="D57:I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43">
      <selection activeCell="A47" sqref="A47:J66"/>
    </sheetView>
  </sheetViews>
  <sheetFormatPr defaultColWidth="9.00390625" defaultRowHeight="12.75"/>
  <cols>
    <col min="1" max="1" width="4.00390625" style="0" customWidth="1"/>
    <col min="2" max="2" width="2.75390625" style="0" customWidth="1"/>
    <col min="3" max="3" width="9.875" style="0" customWidth="1"/>
    <col min="4" max="4" width="10.00390625" style="0" customWidth="1"/>
    <col min="5" max="5" width="19.625" style="0" customWidth="1"/>
    <col min="6" max="6" width="7.875" style="0" customWidth="1"/>
    <col min="7" max="7" width="7.25390625" style="0" customWidth="1"/>
    <col min="8" max="8" width="9.00390625" style="0" customWidth="1"/>
    <col min="9" max="9" width="7.25390625" style="0" customWidth="1"/>
    <col min="10" max="10" width="8.875" style="0" customWidth="1"/>
    <col min="12" max="12" width="9.625" style="0" bestFit="1" customWidth="1"/>
    <col min="13" max="13" width="10.125" style="0" bestFit="1" customWidth="1"/>
  </cols>
  <sheetData>
    <row r="1" spans="2:11" ht="18">
      <c r="B1" s="109" t="s">
        <v>2</v>
      </c>
      <c r="C1" s="109"/>
      <c r="D1" s="109"/>
      <c r="E1" s="109"/>
      <c r="F1" s="109"/>
      <c r="G1" s="109"/>
      <c r="H1" s="109"/>
      <c r="I1" s="109"/>
      <c r="J1" s="109"/>
      <c r="K1" s="1"/>
    </row>
    <row r="2" spans="2:11" ht="12.75">
      <c r="B2" s="110" t="s">
        <v>3</v>
      </c>
      <c r="C2" s="110"/>
      <c r="D2" s="110"/>
      <c r="E2" s="110"/>
      <c r="F2" s="110"/>
      <c r="G2" s="110"/>
      <c r="H2" s="110"/>
      <c r="I2" s="110"/>
      <c r="J2" s="110"/>
      <c r="K2" s="1"/>
    </row>
    <row r="3" ht="6" customHeight="1">
      <c r="B3" t="s">
        <v>0</v>
      </c>
    </row>
    <row r="4" spans="7:10" ht="18" customHeight="1" hidden="1">
      <c r="G4" s="138" t="s">
        <v>4</v>
      </c>
      <c r="H4" s="138"/>
      <c r="I4" s="138"/>
      <c r="J4" s="138"/>
    </row>
    <row r="5" spans="7:10" ht="12.75" hidden="1">
      <c r="G5" s="138" t="s">
        <v>1</v>
      </c>
      <c r="H5" s="138"/>
      <c r="I5" s="138"/>
      <c r="J5" s="138"/>
    </row>
    <row r="6" spans="7:10" ht="12.75" hidden="1">
      <c r="G6" s="138" t="s">
        <v>53</v>
      </c>
      <c r="H6" s="138"/>
      <c r="I6" s="138"/>
      <c r="J6" s="138"/>
    </row>
    <row r="8" spans="2:10" ht="28.5" customHeight="1">
      <c r="B8" s="112" t="s">
        <v>150</v>
      </c>
      <c r="C8" s="112"/>
      <c r="D8" s="112"/>
      <c r="E8" s="112"/>
      <c r="F8" s="112"/>
      <c r="G8" s="112"/>
      <c r="H8" s="112"/>
      <c r="I8" s="112"/>
      <c r="J8" s="112"/>
    </row>
    <row r="9" ht="6.75" customHeight="1"/>
    <row r="10" spans="2:13" ht="36.75" customHeight="1">
      <c r="B10" s="106" t="s">
        <v>5</v>
      </c>
      <c r="C10" s="106"/>
      <c r="D10" s="106"/>
      <c r="E10" s="106"/>
      <c r="F10" s="106"/>
      <c r="G10" s="106"/>
      <c r="H10" s="106"/>
      <c r="I10" s="107"/>
      <c r="J10" s="4"/>
      <c r="K10" s="4"/>
      <c r="L10" s="4"/>
      <c r="M10" s="4"/>
    </row>
    <row r="11" spans="1:10" ht="34.5" customHeight="1">
      <c r="A11" s="7" t="s">
        <v>75</v>
      </c>
      <c r="B11" s="93" t="s">
        <v>6</v>
      </c>
      <c r="C11" s="93"/>
      <c r="D11" s="93"/>
      <c r="E11" s="93"/>
      <c r="F11" s="93"/>
      <c r="G11" s="93"/>
      <c r="H11" s="10" t="s">
        <v>7</v>
      </c>
      <c r="I11" s="93" t="s">
        <v>8</v>
      </c>
      <c r="J11" s="93"/>
    </row>
    <row r="12" spans="1:10" ht="12.75">
      <c r="A12" s="14">
        <v>1</v>
      </c>
      <c r="B12" s="74" t="s">
        <v>9</v>
      </c>
      <c r="C12" s="74"/>
      <c r="D12" s="74"/>
      <c r="E12" s="74"/>
      <c r="F12" s="74"/>
      <c r="G12" s="74"/>
      <c r="H12" s="6"/>
      <c r="I12" s="108">
        <v>43466</v>
      </c>
      <c r="J12" s="108"/>
    </row>
    <row r="13" spans="1:10" ht="12.75">
      <c r="A13" s="14">
        <v>2</v>
      </c>
      <c r="B13" s="74" t="s">
        <v>10</v>
      </c>
      <c r="C13" s="74"/>
      <c r="D13" s="74"/>
      <c r="E13" s="74"/>
      <c r="F13" s="74"/>
      <c r="G13" s="74"/>
      <c r="H13" s="6"/>
      <c r="I13" s="108">
        <v>43830</v>
      </c>
      <c r="J13" s="108"/>
    </row>
    <row r="14" spans="1:10" ht="12.75">
      <c r="A14" s="14">
        <v>3</v>
      </c>
      <c r="B14" s="74" t="s">
        <v>11</v>
      </c>
      <c r="C14" s="74"/>
      <c r="D14" s="74"/>
      <c r="E14" s="74"/>
      <c r="F14" s="74"/>
      <c r="G14" s="74"/>
      <c r="H14" s="5" t="s">
        <v>13</v>
      </c>
      <c r="I14" s="92">
        <v>0</v>
      </c>
      <c r="J14" s="92"/>
    </row>
    <row r="15" spans="1:10" ht="12.75">
      <c r="A15" s="14">
        <v>4</v>
      </c>
      <c r="B15" s="74" t="s">
        <v>12</v>
      </c>
      <c r="C15" s="74"/>
      <c r="D15" s="74"/>
      <c r="E15" s="74"/>
      <c r="F15" s="74"/>
      <c r="G15" s="74"/>
      <c r="H15" s="5" t="s">
        <v>13</v>
      </c>
      <c r="I15" s="92">
        <v>0</v>
      </c>
      <c r="J15" s="92"/>
    </row>
    <row r="16" spans="1:10" ht="12.75">
      <c r="A16" s="14">
        <v>5</v>
      </c>
      <c r="B16" s="74" t="s">
        <v>14</v>
      </c>
      <c r="C16" s="74"/>
      <c r="D16" s="74"/>
      <c r="E16" s="74"/>
      <c r="F16" s="74"/>
      <c r="G16" s="74"/>
      <c r="H16" s="5" t="s">
        <v>13</v>
      </c>
      <c r="I16" s="92">
        <v>119368.62</v>
      </c>
      <c r="J16" s="92"/>
    </row>
    <row r="17" spans="1:12" ht="12.75">
      <c r="A17" s="14">
        <v>6</v>
      </c>
      <c r="B17" s="74" t="s">
        <v>15</v>
      </c>
      <c r="C17" s="74"/>
      <c r="D17" s="74"/>
      <c r="E17" s="74"/>
      <c r="F17" s="74"/>
      <c r="G17" s="74"/>
      <c r="H17" s="5" t="s">
        <v>13</v>
      </c>
      <c r="I17" s="146">
        <f>F50</f>
        <v>194653.40879032257</v>
      </c>
      <c r="J17" s="92"/>
      <c r="L17" s="41"/>
    </row>
    <row r="18" spans="1:12" ht="12.75">
      <c r="A18" s="14" t="s">
        <v>67</v>
      </c>
      <c r="B18" s="74" t="s">
        <v>361</v>
      </c>
      <c r="C18" s="74"/>
      <c r="D18" s="74"/>
      <c r="E18" s="74"/>
      <c r="F18" s="74"/>
      <c r="G18" s="74"/>
      <c r="H18" s="5" t="s">
        <v>13</v>
      </c>
      <c r="I18" s="146">
        <f>H37+H44+H45+J37+J45</f>
        <v>100369.97637096775</v>
      </c>
      <c r="J18" s="92"/>
      <c r="K18" s="3"/>
      <c r="L18" s="41"/>
    </row>
    <row r="19" spans="1:12" ht="12.75">
      <c r="A19" s="14" t="s">
        <v>68</v>
      </c>
      <c r="B19" s="74" t="s">
        <v>362</v>
      </c>
      <c r="C19" s="74"/>
      <c r="D19" s="74"/>
      <c r="E19" s="74"/>
      <c r="F19" s="74"/>
      <c r="G19" s="74"/>
      <c r="H19" s="5" t="s">
        <v>13</v>
      </c>
      <c r="I19" s="146">
        <f>H48+J48</f>
        <v>47558.15225806451</v>
      </c>
      <c r="J19" s="146"/>
      <c r="L19" s="41"/>
    </row>
    <row r="20" spans="1:12" ht="12.75">
      <c r="A20" s="14" t="s">
        <v>69</v>
      </c>
      <c r="B20" s="74" t="s">
        <v>18</v>
      </c>
      <c r="C20" s="74"/>
      <c r="D20" s="74"/>
      <c r="E20" s="74"/>
      <c r="F20" s="74"/>
      <c r="G20" s="74"/>
      <c r="H20" s="5" t="s">
        <v>13</v>
      </c>
      <c r="I20" s="146">
        <f>H46+J46</f>
        <v>46725.28016129033</v>
      </c>
      <c r="J20" s="92"/>
      <c r="L20" s="41"/>
    </row>
    <row r="21" spans="1:12" ht="12.75">
      <c r="A21" s="14">
        <v>7</v>
      </c>
      <c r="B21" s="74" t="s">
        <v>90</v>
      </c>
      <c r="C21" s="74"/>
      <c r="D21" s="74"/>
      <c r="E21" s="74"/>
      <c r="F21" s="74"/>
      <c r="G21" s="74"/>
      <c r="H21" s="5" t="s">
        <v>13</v>
      </c>
      <c r="I21" s="92">
        <f>J55</f>
        <v>18772</v>
      </c>
      <c r="J21" s="92"/>
      <c r="L21" s="41"/>
    </row>
    <row r="22" spans="1:10" ht="47.25" customHeight="1">
      <c r="A22" s="14">
        <v>8</v>
      </c>
      <c r="B22" s="73" t="s">
        <v>91</v>
      </c>
      <c r="C22" s="73"/>
      <c r="D22" s="73"/>
      <c r="E22" s="73"/>
      <c r="F22" s="73"/>
      <c r="G22" s="73"/>
      <c r="H22" s="24" t="s">
        <v>13</v>
      </c>
      <c r="I22" s="156">
        <f>I18+I20</f>
        <v>147095.25653225806</v>
      </c>
      <c r="J22" s="156"/>
    </row>
    <row r="23" spans="1:10" ht="12.75">
      <c r="A23" s="14">
        <v>9</v>
      </c>
      <c r="B23" s="74" t="s">
        <v>19</v>
      </c>
      <c r="C23" s="74"/>
      <c r="D23" s="74"/>
      <c r="E23" s="74"/>
      <c r="F23" s="74"/>
      <c r="G23" s="74"/>
      <c r="H23" s="5" t="s">
        <v>13</v>
      </c>
      <c r="I23" s="92">
        <v>186522.81</v>
      </c>
      <c r="J23" s="92"/>
    </row>
    <row r="24" spans="1:10" ht="12.75">
      <c r="A24" s="14" t="s">
        <v>70</v>
      </c>
      <c r="B24" s="74" t="s">
        <v>20</v>
      </c>
      <c r="C24" s="74"/>
      <c r="D24" s="74"/>
      <c r="E24" s="74"/>
      <c r="F24" s="74"/>
      <c r="G24" s="74"/>
      <c r="H24" s="5" t="s">
        <v>13</v>
      </c>
      <c r="I24" s="82">
        <v>186522.81</v>
      </c>
      <c r="J24" s="83"/>
    </row>
    <row r="25" spans="1:10" ht="12.75">
      <c r="A25" s="14" t="s">
        <v>71</v>
      </c>
      <c r="B25" s="74" t="s">
        <v>21</v>
      </c>
      <c r="C25" s="74"/>
      <c r="D25" s="74"/>
      <c r="E25" s="74"/>
      <c r="F25" s="74"/>
      <c r="G25" s="74"/>
      <c r="H25" s="5" t="s">
        <v>13</v>
      </c>
      <c r="I25" s="92">
        <v>0</v>
      </c>
      <c r="J25" s="92"/>
    </row>
    <row r="26" spans="1:10" ht="12.75">
      <c r="A26" s="14" t="s">
        <v>72</v>
      </c>
      <c r="B26" s="74" t="s">
        <v>22</v>
      </c>
      <c r="C26" s="74"/>
      <c r="D26" s="74"/>
      <c r="E26" s="74"/>
      <c r="F26" s="74"/>
      <c r="G26" s="74"/>
      <c r="H26" s="5" t="s">
        <v>13</v>
      </c>
      <c r="I26" s="92">
        <v>0</v>
      </c>
      <c r="J26" s="92"/>
    </row>
    <row r="27" spans="1:10" ht="12.75">
      <c r="A27" s="14" t="s">
        <v>73</v>
      </c>
      <c r="B27" s="74" t="s">
        <v>23</v>
      </c>
      <c r="C27" s="74"/>
      <c r="D27" s="74"/>
      <c r="E27" s="74"/>
      <c r="F27" s="74"/>
      <c r="G27" s="74"/>
      <c r="H27" s="5" t="s">
        <v>13</v>
      </c>
      <c r="I27" s="92">
        <v>0</v>
      </c>
      <c r="J27" s="92"/>
    </row>
    <row r="28" spans="1:10" ht="12.75">
      <c r="A28" s="14" t="s">
        <v>74</v>
      </c>
      <c r="B28" s="74" t="s">
        <v>24</v>
      </c>
      <c r="C28" s="74"/>
      <c r="D28" s="74"/>
      <c r="E28" s="74"/>
      <c r="F28" s="74"/>
      <c r="G28" s="74"/>
      <c r="H28" s="5" t="s">
        <v>13</v>
      </c>
      <c r="I28" s="92">
        <v>0</v>
      </c>
      <c r="J28" s="92"/>
    </row>
    <row r="29" spans="1:10" ht="12.75">
      <c r="A29" s="14">
        <v>10</v>
      </c>
      <c r="B29" s="74" t="s">
        <v>25</v>
      </c>
      <c r="C29" s="74"/>
      <c r="D29" s="74"/>
      <c r="E29" s="74"/>
      <c r="F29" s="74"/>
      <c r="G29" s="74"/>
      <c r="H29" s="5" t="s">
        <v>13</v>
      </c>
      <c r="I29" s="92">
        <v>0</v>
      </c>
      <c r="J29" s="92"/>
    </row>
    <row r="30" spans="1:10" ht="12.75">
      <c r="A30" s="14">
        <v>11</v>
      </c>
      <c r="B30" s="74" t="s">
        <v>26</v>
      </c>
      <c r="C30" s="74"/>
      <c r="D30" s="74"/>
      <c r="E30" s="74"/>
      <c r="F30" s="74"/>
      <c r="G30" s="74"/>
      <c r="H30" s="5" t="s">
        <v>13</v>
      </c>
      <c r="I30" s="92">
        <v>0</v>
      </c>
      <c r="J30" s="92"/>
    </row>
    <row r="31" spans="1:10" ht="12.75">
      <c r="A31" s="14">
        <v>12</v>
      </c>
      <c r="B31" s="74" t="s">
        <v>27</v>
      </c>
      <c r="C31" s="74"/>
      <c r="D31" s="74"/>
      <c r="E31" s="74"/>
      <c r="F31" s="74"/>
      <c r="G31" s="74"/>
      <c r="H31" s="5" t="s">
        <v>13</v>
      </c>
      <c r="I31" s="92">
        <v>0</v>
      </c>
      <c r="J31" s="92"/>
    </row>
    <row r="32" spans="1:10" ht="12.75">
      <c r="A32" s="14" t="s">
        <v>77</v>
      </c>
      <c r="B32" s="74" t="s">
        <v>118</v>
      </c>
      <c r="C32" s="74"/>
      <c r="D32" s="74"/>
      <c r="E32" s="74"/>
      <c r="F32" s="74"/>
      <c r="G32" s="74"/>
      <c r="H32" s="5" t="s">
        <v>13</v>
      </c>
      <c r="I32" s="146">
        <f>I16+I21+I22-I23</f>
        <v>98713.06653225806</v>
      </c>
      <c r="J32" s="146"/>
    </row>
    <row r="33" spans="1:10" ht="24.75" customHeight="1">
      <c r="A33" s="97" t="s">
        <v>76</v>
      </c>
      <c r="B33" s="97"/>
      <c r="C33" s="97"/>
      <c r="D33" s="97"/>
      <c r="E33" s="97"/>
      <c r="F33" s="97"/>
      <c r="G33" s="97"/>
      <c r="H33" s="97"/>
      <c r="I33" s="97"/>
      <c r="J33" s="97"/>
    </row>
    <row r="34" spans="1:10" ht="27.75" customHeight="1">
      <c r="A34" s="147" t="s">
        <v>75</v>
      </c>
      <c r="B34" s="148" t="s">
        <v>29</v>
      </c>
      <c r="C34" s="149"/>
      <c r="D34" s="149"/>
      <c r="E34" s="150"/>
      <c r="F34" s="154" t="s">
        <v>30</v>
      </c>
      <c r="G34" s="98" t="s">
        <v>153</v>
      </c>
      <c r="H34" s="99"/>
      <c r="I34" s="98" t="s">
        <v>154</v>
      </c>
      <c r="J34" s="99"/>
    </row>
    <row r="35" spans="1:13" ht="45.75" customHeight="1">
      <c r="A35" s="147"/>
      <c r="B35" s="151"/>
      <c r="C35" s="152"/>
      <c r="D35" s="152"/>
      <c r="E35" s="153"/>
      <c r="F35" s="155"/>
      <c r="G35" s="9" t="s">
        <v>31</v>
      </c>
      <c r="H35" s="9" t="s">
        <v>32</v>
      </c>
      <c r="I35" s="9" t="s">
        <v>31</v>
      </c>
      <c r="J35" s="9" t="s">
        <v>32</v>
      </c>
      <c r="K35" s="2"/>
      <c r="L35" s="2"/>
      <c r="M35" s="2"/>
    </row>
    <row r="36" spans="1:10" ht="23.25" customHeight="1">
      <c r="A36" s="100" t="s">
        <v>34</v>
      </c>
      <c r="B36" s="100"/>
      <c r="C36" s="100"/>
      <c r="D36" s="100"/>
      <c r="E36" s="100"/>
      <c r="F36" s="100"/>
      <c r="G36" s="100"/>
      <c r="H36" s="100"/>
      <c r="I36" s="100"/>
      <c r="J36" s="101"/>
    </row>
    <row r="37" spans="1:10" ht="36" customHeight="1">
      <c r="A37" s="35">
        <v>14</v>
      </c>
      <c r="B37" s="73" t="s">
        <v>35</v>
      </c>
      <c r="C37" s="73"/>
      <c r="D37" s="73"/>
      <c r="E37" s="113"/>
      <c r="F37" s="88">
        <v>751.5</v>
      </c>
      <c r="G37" s="44">
        <f>G38+G39+G40+G41+G42+G43</f>
        <v>6.85</v>
      </c>
      <c r="H37" s="29">
        <f>F37*G37*3+F37*G37/31*17</f>
        <v>18266.298387096773</v>
      </c>
      <c r="I37" s="5">
        <f>I38+I39+I40+I41+I42+I43</f>
        <v>10.84</v>
      </c>
      <c r="J37" s="29">
        <f>(F37*I37*8)+(F37*I37/30*13)</f>
        <v>68700.126</v>
      </c>
    </row>
    <row r="38" spans="1:10" ht="12.75">
      <c r="A38" s="35" t="s">
        <v>80</v>
      </c>
      <c r="B38" s="74" t="s">
        <v>36</v>
      </c>
      <c r="C38" s="74"/>
      <c r="D38" s="74"/>
      <c r="E38" s="79"/>
      <c r="F38" s="89"/>
      <c r="G38" s="13">
        <v>1.5</v>
      </c>
      <c r="H38" s="29">
        <f>(F37*G38*3)+(F37*G38/31*17)</f>
        <v>3999.9193548387098</v>
      </c>
      <c r="I38" s="11">
        <v>2.6</v>
      </c>
      <c r="J38" s="5">
        <f>F37*I38*8+F37*I37/30*13</f>
        <v>19161.246</v>
      </c>
    </row>
    <row r="39" spans="1:10" ht="12.75">
      <c r="A39" s="35" t="s">
        <v>81</v>
      </c>
      <c r="B39" s="74" t="s">
        <v>37</v>
      </c>
      <c r="C39" s="74"/>
      <c r="D39" s="74"/>
      <c r="E39" s="79"/>
      <c r="F39" s="89"/>
      <c r="G39" s="13">
        <v>1.8</v>
      </c>
      <c r="H39" s="29">
        <f>(F37*G39*3)+(F37*G39/31*17)</f>
        <v>4799.903225806452</v>
      </c>
      <c r="I39" s="11">
        <v>2.6</v>
      </c>
      <c r="J39" s="5">
        <f>F37*I39*8+F37*I39/30*13</f>
        <v>16477.89</v>
      </c>
    </row>
    <row r="40" spans="1:10" ht="12.75">
      <c r="A40" s="35" t="s">
        <v>82</v>
      </c>
      <c r="B40" s="74" t="s">
        <v>38</v>
      </c>
      <c r="C40" s="74"/>
      <c r="D40" s="74"/>
      <c r="E40" s="79"/>
      <c r="F40" s="89"/>
      <c r="G40" s="13">
        <v>1.5</v>
      </c>
      <c r="H40" s="29">
        <f>(F37*G40*3)+(F37*G40/31*17)</f>
        <v>3999.9193548387098</v>
      </c>
      <c r="I40" s="11">
        <v>2.4</v>
      </c>
      <c r="J40" s="5">
        <f>F37*I40*8+F37*I40/30*13</f>
        <v>15210.359999999999</v>
      </c>
    </row>
    <row r="41" spans="1:10" ht="12.75">
      <c r="A41" s="35" t="s">
        <v>83</v>
      </c>
      <c r="B41" s="74" t="s">
        <v>39</v>
      </c>
      <c r="C41" s="74"/>
      <c r="D41" s="74"/>
      <c r="E41" s="79"/>
      <c r="F41" s="89"/>
      <c r="G41" s="13">
        <v>0.6</v>
      </c>
      <c r="H41" s="29">
        <f>(F37*G41*3)+(F37*G41/31*17)</f>
        <v>1599.9677419354837</v>
      </c>
      <c r="I41" s="11">
        <v>0.9</v>
      </c>
      <c r="J41" s="5">
        <f>F37*I41*8+F37*I41/30*13</f>
        <v>5703.885</v>
      </c>
    </row>
    <row r="42" spans="1:10" ht="24" customHeight="1">
      <c r="A42" s="35" t="s">
        <v>84</v>
      </c>
      <c r="B42" s="73" t="s">
        <v>40</v>
      </c>
      <c r="C42" s="73"/>
      <c r="D42" s="73"/>
      <c r="E42" s="113"/>
      <c r="F42" s="89"/>
      <c r="G42" s="13">
        <v>0.95</v>
      </c>
      <c r="H42" s="29">
        <f>(F37*G42*3)+(F37*G42/31*17)</f>
        <v>2533.2822580645156</v>
      </c>
      <c r="I42" s="11">
        <v>1.54</v>
      </c>
      <c r="J42" s="5">
        <f>F37*I42*8+F37*I42/30*13</f>
        <v>9759.981</v>
      </c>
    </row>
    <row r="43" spans="1:10" ht="12.75">
      <c r="A43" s="35" t="s">
        <v>85</v>
      </c>
      <c r="B43" s="74" t="s">
        <v>41</v>
      </c>
      <c r="C43" s="74"/>
      <c r="D43" s="74"/>
      <c r="E43" s="79"/>
      <c r="F43" s="89"/>
      <c r="G43" s="13">
        <v>0.5</v>
      </c>
      <c r="H43" s="29">
        <f>(F37*G43*3)+(F37*G43/31*17)</f>
        <v>1333.3064516129032</v>
      </c>
      <c r="I43" s="11">
        <v>0.8</v>
      </c>
      <c r="J43" s="5">
        <f>F37*I43*8+F37*I43/30*13</f>
        <v>5070.120000000001</v>
      </c>
    </row>
    <row r="44" spans="1:10" ht="12.75">
      <c r="A44" s="35" t="s">
        <v>79</v>
      </c>
      <c r="B44" s="74" t="s">
        <v>42</v>
      </c>
      <c r="C44" s="74"/>
      <c r="D44" s="74"/>
      <c r="E44" s="79"/>
      <c r="F44" s="89"/>
      <c r="G44" s="44">
        <v>0.1</v>
      </c>
      <c r="H44" s="29">
        <f>(F37*G44*3)+(F37*G44/31*17)</f>
        <v>266.66129032258067</v>
      </c>
      <c r="I44" s="5">
        <v>0</v>
      </c>
      <c r="J44" s="5">
        <f>F37*I44*8+F37*I44/30*13</f>
        <v>0</v>
      </c>
    </row>
    <row r="45" spans="1:10" ht="12.75">
      <c r="A45" s="35" t="s">
        <v>86</v>
      </c>
      <c r="B45" s="74" t="s">
        <v>43</v>
      </c>
      <c r="C45" s="74"/>
      <c r="D45" s="74"/>
      <c r="E45" s="79"/>
      <c r="F45" s="89"/>
      <c r="G45" s="44">
        <v>1.1</v>
      </c>
      <c r="H45" s="29">
        <f>(F37*G45*3)+(F37*G45/31*17)</f>
        <v>2933.2741935483873</v>
      </c>
      <c r="I45" s="5">
        <v>1.61</v>
      </c>
      <c r="J45" s="5">
        <f>F37*I45*8+F37*I45/30*13</f>
        <v>10203.6165</v>
      </c>
    </row>
    <row r="46" spans="1:10" ht="12.75">
      <c r="A46" s="35" t="s">
        <v>87</v>
      </c>
      <c r="B46" s="74" t="s">
        <v>44</v>
      </c>
      <c r="C46" s="74"/>
      <c r="D46" s="74"/>
      <c r="E46" s="79"/>
      <c r="F46" s="90"/>
      <c r="G46" s="44">
        <v>3.5</v>
      </c>
      <c r="H46" s="29">
        <f>(F37*G46*3)+(F37*G46/31*17)</f>
        <v>9333.145161290322</v>
      </c>
      <c r="I46" s="5">
        <v>5.9</v>
      </c>
      <c r="J46" s="5">
        <f>F37*I46*8+F37*I46/30*13</f>
        <v>37392.135</v>
      </c>
    </row>
    <row r="47" spans="1:10" ht="20.25" customHeight="1">
      <c r="A47" s="142" t="s">
        <v>45</v>
      </c>
      <c r="B47" s="142"/>
      <c r="C47" s="142"/>
      <c r="D47" s="142"/>
      <c r="E47" s="142"/>
      <c r="F47" s="142"/>
      <c r="G47" s="142"/>
      <c r="H47" s="142"/>
      <c r="I47" s="142"/>
      <c r="J47" s="143"/>
    </row>
    <row r="48" spans="1:10" ht="23.25" customHeight="1">
      <c r="A48" s="35" t="s">
        <v>88</v>
      </c>
      <c r="B48" s="73" t="s">
        <v>46</v>
      </c>
      <c r="C48" s="73"/>
      <c r="D48" s="73"/>
      <c r="E48" s="73"/>
      <c r="F48" s="15">
        <v>751.5</v>
      </c>
      <c r="G48" s="5">
        <v>4.05</v>
      </c>
      <c r="H48" s="5">
        <f>(F48*G48*3)+(F48*G48/31*17)</f>
        <v>10799.782258064515</v>
      </c>
      <c r="I48" s="5">
        <v>5.8</v>
      </c>
      <c r="J48" s="5">
        <f>F48*I48*8+F48*I48/30*13</f>
        <v>36758.369999999995</v>
      </c>
    </row>
    <row r="49" spans="1:10" ht="12.75">
      <c r="A49" s="35" t="s">
        <v>89</v>
      </c>
      <c r="B49" s="79" t="s">
        <v>47</v>
      </c>
      <c r="C49" s="80"/>
      <c r="D49" s="80"/>
      <c r="E49" s="80"/>
      <c r="F49" s="43"/>
      <c r="G49" s="8">
        <f>G37+G44+G45+G46+G48</f>
        <v>15.599999999999998</v>
      </c>
      <c r="H49" s="8">
        <f>H37+H44+H45+H46+H48</f>
        <v>41599.161290322576</v>
      </c>
      <c r="I49" s="8">
        <f>I37+I44+I45+I46+I48</f>
        <v>24.150000000000002</v>
      </c>
      <c r="J49" s="30">
        <f>J37+J44+J45+J46+J48</f>
        <v>153054.2475</v>
      </c>
    </row>
    <row r="50" spans="1:10" ht="12.75">
      <c r="A50" s="11">
        <v>20</v>
      </c>
      <c r="B50" s="74" t="s">
        <v>156</v>
      </c>
      <c r="C50" s="74"/>
      <c r="D50" s="74"/>
      <c r="E50" s="74"/>
      <c r="F50" s="139">
        <f>H49+J49</f>
        <v>194653.40879032257</v>
      </c>
      <c r="G50" s="140"/>
      <c r="H50" s="140"/>
      <c r="I50" s="140"/>
      <c r="J50" s="140"/>
    </row>
    <row r="51" spans="1:10" ht="22.5" customHeight="1">
      <c r="A51" s="141" t="s">
        <v>155</v>
      </c>
      <c r="B51" s="97"/>
      <c r="C51" s="97"/>
      <c r="D51" s="97"/>
      <c r="E51" s="97"/>
      <c r="F51" s="97"/>
      <c r="G51" s="97"/>
      <c r="H51" s="97"/>
      <c r="I51" s="97"/>
      <c r="J51" s="97"/>
    </row>
    <row r="52" spans="1:10" ht="33" customHeight="1">
      <c r="A52" s="45" t="s">
        <v>75</v>
      </c>
      <c r="B52" s="86" t="s">
        <v>52</v>
      </c>
      <c r="C52" s="87"/>
      <c r="D52" s="93" t="s">
        <v>48</v>
      </c>
      <c r="E52" s="93"/>
      <c r="F52" s="93"/>
      <c r="G52" s="93"/>
      <c r="H52" s="93"/>
      <c r="I52" s="93"/>
      <c r="J52" s="9" t="s">
        <v>49</v>
      </c>
    </row>
    <row r="53" spans="1:10" ht="21.75" customHeight="1">
      <c r="A53" s="11">
        <v>21</v>
      </c>
      <c r="B53" s="82" t="s">
        <v>365</v>
      </c>
      <c r="C53" s="83" t="s">
        <v>365</v>
      </c>
      <c r="D53" s="84" t="s">
        <v>363</v>
      </c>
      <c r="E53" s="128" t="s">
        <v>363</v>
      </c>
      <c r="F53" s="128" t="s">
        <v>363</v>
      </c>
      <c r="G53" s="128" t="s">
        <v>363</v>
      </c>
      <c r="H53" s="128" t="s">
        <v>363</v>
      </c>
      <c r="I53" s="85" t="s">
        <v>363</v>
      </c>
      <c r="J53" s="5">
        <v>9323</v>
      </c>
    </row>
    <row r="54" spans="1:10" ht="12.75">
      <c r="A54" s="11">
        <v>22</v>
      </c>
      <c r="B54" s="61" t="s">
        <v>366</v>
      </c>
      <c r="C54" s="63" t="s">
        <v>366</v>
      </c>
      <c r="D54" s="61" t="s">
        <v>364</v>
      </c>
      <c r="E54" s="62" t="s">
        <v>364</v>
      </c>
      <c r="F54" s="62" t="s">
        <v>364</v>
      </c>
      <c r="G54" s="62" t="s">
        <v>364</v>
      </c>
      <c r="H54" s="62" t="s">
        <v>364</v>
      </c>
      <c r="I54" s="63" t="s">
        <v>364</v>
      </c>
      <c r="J54" s="5">
        <v>9449</v>
      </c>
    </row>
    <row r="55" spans="1:10" ht="20.25" customHeight="1">
      <c r="A55" s="11"/>
      <c r="B55" s="79"/>
      <c r="C55" s="81"/>
      <c r="D55" s="126" t="s">
        <v>50</v>
      </c>
      <c r="E55" s="126"/>
      <c r="F55" s="126"/>
      <c r="G55" s="126"/>
      <c r="H55" s="126"/>
      <c r="I55" s="126"/>
      <c r="J55" s="8">
        <f>SUM(J51:J54)</f>
        <v>18772</v>
      </c>
    </row>
    <row r="56" spans="1:10" ht="12.75">
      <c r="A56" s="19"/>
      <c r="B56" s="23"/>
      <c r="C56" s="23"/>
      <c r="D56" s="20"/>
      <c r="E56" s="20"/>
      <c r="F56" s="20"/>
      <c r="G56" s="20"/>
      <c r="H56" s="20"/>
      <c r="I56" s="20"/>
      <c r="J56" s="21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5.75" customHeight="1">
      <c r="A58" s="26" t="s">
        <v>94</v>
      </c>
      <c r="B58" s="72" t="s">
        <v>127</v>
      </c>
      <c r="C58" s="72"/>
      <c r="D58" s="72"/>
      <c r="E58" s="72"/>
      <c r="F58" s="72"/>
      <c r="G58" s="72"/>
      <c r="H58" s="72"/>
      <c r="I58" s="72"/>
      <c r="J58" s="72"/>
    </row>
    <row r="59" spans="1:10" ht="12.75">
      <c r="A59" s="25" t="s">
        <v>95</v>
      </c>
      <c r="B59" s="66" t="s">
        <v>98</v>
      </c>
      <c r="C59" s="66"/>
      <c r="D59" s="66"/>
      <c r="E59" s="66"/>
      <c r="F59" s="66"/>
      <c r="G59" s="66"/>
      <c r="H59" s="66"/>
      <c r="I59" s="66"/>
      <c r="J59" s="66"/>
    </row>
    <row r="60" spans="1:10" ht="12.75">
      <c r="A60" s="25" t="s">
        <v>96</v>
      </c>
      <c r="B60" s="66" t="s">
        <v>116</v>
      </c>
      <c r="C60" s="66"/>
      <c r="D60" s="66"/>
      <c r="E60" s="66"/>
      <c r="F60" s="66"/>
      <c r="G60" s="66"/>
      <c r="H60" s="66"/>
      <c r="I60" s="66"/>
      <c r="J60" s="66"/>
    </row>
    <row r="61" spans="1:10" ht="12.75">
      <c r="A61" s="25" t="s">
        <v>97</v>
      </c>
      <c r="B61" s="66" t="s">
        <v>100</v>
      </c>
      <c r="C61" s="66"/>
      <c r="D61" s="66"/>
      <c r="E61" s="66"/>
      <c r="F61" s="66"/>
      <c r="G61" s="66"/>
      <c r="H61" s="66"/>
      <c r="I61" s="66"/>
      <c r="J61" s="66"/>
    </row>
    <row r="62" spans="1:10" ht="12.75">
      <c r="A62" s="25"/>
      <c r="B62" s="18"/>
      <c r="C62" s="18"/>
      <c r="D62" s="18"/>
      <c r="E62" s="18"/>
      <c r="F62" s="18"/>
      <c r="G62" s="18"/>
      <c r="H62" s="18"/>
      <c r="I62" s="18"/>
      <c r="J62" s="18"/>
    </row>
    <row r="63" spans="1:10" ht="72" customHeight="1">
      <c r="A63" s="66" t="s">
        <v>396</v>
      </c>
      <c r="B63" s="66"/>
      <c r="C63" s="66"/>
      <c r="D63" s="66"/>
      <c r="E63" s="66"/>
      <c r="F63" s="66"/>
      <c r="G63" s="66"/>
      <c r="H63" s="66"/>
      <c r="I63" s="66"/>
      <c r="J63" s="66"/>
    </row>
    <row r="64" spans="1:10" ht="12.75">
      <c r="A64" s="75">
        <v>43903</v>
      </c>
      <c r="B64" s="75"/>
      <c r="C64" s="75"/>
      <c r="D64" s="18"/>
      <c r="E64" s="18"/>
      <c r="F64" s="18"/>
      <c r="G64" s="18"/>
      <c r="H64" s="18"/>
      <c r="I64" s="18"/>
      <c r="J64" s="18"/>
    </row>
    <row r="65" spans="1:10" ht="65.25" customHeight="1">
      <c r="A65" s="66" t="s">
        <v>51</v>
      </c>
      <c r="B65" s="66"/>
      <c r="C65" s="66"/>
      <c r="D65" s="66"/>
      <c r="E65" s="2"/>
      <c r="F65" s="2"/>
      <c r="G65" s="2"/>
      <c r="H65" s="2"/>
      <c r="I65" s="2"/>
      <c r="J65" s="2"/>
    </row>
    <row r="66" spans="1:10" ht="12.75">
      <c r="A66" s="66" t="s">
        <v>66</v>
      </c>
      <c r="B66" s="66"/>
      <c r="C66" s="66"/>
      <c r="D66" s="66"/>
      <c r="E66" s="2"/>
      <c r="F66" s="2"/>
      <c r="G66" s="2"/>
      <c r="H66" s="2"/>
      <c r="I66" s="2"/>
      <c r="J66" s="2"/>
    </row>
  </sheetData>
  <sheetProtection/>
  <mergeCells count="91">
    <mergeCell ref="B52:C52"/>
    <mergeCell ref="B53:C53"/>
    <mergeCell ref="B10:I10"/>
    <mergeCell ref="B11:G11"/>
    <mergeCell ref="B37:E37"/>
    <mergeCell ref="B38:E38"/>
    <mergeCell ref="B39:E39"/>
    <mergeCell ref="B40:E40"/>
    <mergeCell ref="I11:J11"/>
    <mergeCell ref="B12:G12"/>
    <mergeCell ref="I12:J12"/>
    <mergeCell ref="B13:G13"/>
    <mergeCell ref="B1:J1"/>
    <mergeCell ref="B2:J2"/>
    <mergeCell ref="G4:J4"/>
    <mergeCell ref="G5:J5"/>
    <mergeCell ref="G6:J6"/>
    <mergeCell ref="B8:J8"/>
    <mergeCell ref="I13:J13"/>
    <mergeCell ref="B14:G14"/>
    <mergeCell ref="I14:J14"/>
    <mergeCell ref="B15:G15"/>
    <mergeCell ref="I15:J15"/>
    <mergeCell ref="B16:G16"/>
    <mergeCell ref="I16:J16"/>
    <mergeCell ref="B17:G17"/>
    <mergeCell ref="I17:J17"/>
    <mergeCell ref="B18:G18"/>
    <mergeCell ref="I18:J18"/>
    <mergeCell ref="B19:G19"/>
    <mergeCell ref="I19:J19"/>
    <mergeCell ref="B20:G20"/>
    <mergeCell ref="I20:J20"/>
    <mergeCell ref="B21:G21"/>
    <mergeCell ref="I21:J21"/>
    <mergeCell ref="B22:G22"/>
    <mergeCell ref="I22:J22"/>
    <mergeCell ref="B23:G23"/>
    <mergeCell ref="I23:J23"/>
    <mergeCell ref="B24:G24"/>
    <mergeCell ref="I24:J24"/>
    <mergeCell ref="B25:G25"/>
    <mergeCell ref="I25:J25"/>
    <mergeCell ref="B26:G26"/>
    <mergeCell ref="I26:J26"/>
    <mergeCell ref="B27:G27"/>
    <mergeCell ref="I27:J27"/>
    <mergeCell ref="B28:G28"/>
    <mergeCell ref="I28:J28"/>
    <mergeCell ref="B29:G29"/>
    <mergeCell ref="I29:J29"/>
    <mergeCell ref="B30:G30"/>
    <mergeCell ref="I30:J30"/>
    <mergeCell ref="B31:G31"/>
    <mergeCell ref="I31:J31"/>
    <mergeCell ref="B32:G32"/>
    <mergeCell ref="I32:J32"/>
    <mergeCell ref="B43:E43"/>
    <mergeCell ref="B44:E44"/>
    <mergeCell ref="B45:E45"/>
    <mergeCell ref="I34:J34"/>
    <mergeCell ref="A33:J33"/>
    <mergeCell ref="A34:A35"/>
    <mergeCell ref="B34:E35"/>
    <mergeCell ref="F34:F35"/>
    <mergeCell ref="G34:H34"/>
    <mergeCell ref="A51:J51"/>
    <mergeCell ref="D52:I52"/>
    <mergeCell ref="D53:I53"/>
    <mergeCell ref="D55:I55"/>
    <mergeCell ref="D54:I54"/>
    <mergeCell ref="A36:J36"/>
    <mergeCell ref="F37:F46"/>
    <mergeCell ref="B46:E46"/>
    <mergeCell ref="A47:J47"/>
    <mergeCell ref="A63:J63"/>
    <mergeCell ref="A64:C64"/>
    <mergeCell ref="A65:D65"/>
    <mergeCell ref="A66:D66"/>
    <mergeCell ref="B54:C54"/>
    <mergeCell ref="B55:C55"/>
    <mergeCell ref="B58:J58"/>
    <mergeCell ref="B59:J59"/>
    <mergeCell ref="B60:J60"/>
    <mergeCell ref="B61:J61"/>
    <mergeCell ref="B50:E50"/>
    <mergeCell ref="F50:J50"/>
    <mergeCell ref="B49:E49"/>
    <mergeCell ref="B48:E48"/>
    <mergeCell ref="B41:E41"/>
    <mergeCell ref="B42:E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72"/>
  <sheetViews>
    <sheetView zoomScaleSheetLayoutView="98" zoomScalePageLayoutView="0" workbookViewId="0" topLeftCell="A1">
      <selection activeCell="I31" sqref="I31:J31"/>
    </sheetView>
  </sheetViews>
  <sheetFormatPr defaultColWidth="9.00390625" defaultRowHeight="12.75"/>
  <cols>
    <col min="1" max="1" width="3.875" style="0" customWidth="1"/>
    <col min="2" max="2" width="2.75390625" style="0" customWidth="1"/>
    <col min="3" max="3" width="10.25390625" style="0" customWidth="1"/>
    <col min="4" max="4" width="10.00390625" style="0" customWidth="1"/>
    <col min="5" max="5" width="21.375" style="0" customWidth="1"/>
    <col min="6" max="6" width="6.375" style="0" customWidth="1"/>
    <col min="7" max="7" width="10.125" style="0" customWidth="1"/>
    <col min="8" max="8" width="9.875" style="0" customWidth="1"/>
    <col min="9" max="9" width="2.125" style="0" customWidth="1"/>
    <col min="10" max="10" width="11.25390625" style="0" customWidth="1"/>
  </cols>
  <sheetData>
    <row r="1" spans="2:11" ht="18">
      <c r="B1" s="109" t="s">
        <v>2</v>
      </c>
      <c r="C1" s="109"/>
      <c r="D1" s="109"/>
      <c r="E1" s="109"/>
      <c r="F1" s="109"/>
      <c r="G1" s="109"/>
      <c r="H1" s="109"/>
      <c r="I1" s="109"/>
      <c r="J1" s="109"/>
      <c r="K1" s="1"/>
    </row>
    <row r="2" spans="2:11" ht="12.75">
      <c r="B2" s="110" t="s">
        <v>3</v>
      </c>
      <c r="C2" s="110"/>
      <c r="D2" s="110"/>
      <c r="E2" s="110"/>
      <c r="F2" s="110"/>
      <c r="G2" s="110"/>
      <c r="H2" s="110"/>
      <c r="I2" s="110"/>
      <c r="J2" s="110"/>
      <c r="K2" s="1"/>
    </row>
    <row r="3" ht="7.5" customHeight="1">
      <c r="B3" t="s">
        <v>0</v>
      </c>
    </row>
    <row r="4" spans="7:10" ht="15" customHeight="1" hidden="1">
      <c r="G4" s="111" t="s">
        <v>4</v>
      </c>
      <c r="H4" s="111"/>
      <c r="I4" s="111"/>
      <c r="J4" s="111"/>
    </row>
    <row r="5" spans="7:10" ht="12.75" hidden="1">
      <c r="G5" s="111" t="s">
        <v>1</v>
      </c>
      <c r="H5" s="111"/>
      <c r="I5" s="111"/>
      <c r="J5" s="111"/>
    </row>
    <row r="6" spans="7:10" ht="12.75" hidden="1">
      <c r="G6" s="111" t="s">
        <v>53</v>
      </c>
      <c r="H6" s="111"/>
      <c r="I6" s="111"/>
      <c r="J6" s="111"/>
    </row>
    <row r="7" ht="8.25" customHeight="1"/>
    <row r="8" spans="2:10" ht="28.5" customHeight="1">
      <c r="B8" s="112" t="s">
        <v>151</v>
      </c>
      <c r="C8" s="112"/>
      <c r="D8" s="112"/>
      <c r="E8" s="112"/>
      <c r="F8" s="112"/>
      <c r="G8" s="112"/>
      <c r="H8" s="112"/>
      <c r="I8" s="112"/>
      <c r="J8" s="112"/>
    </row>
    <row r="9" ht="6.75" customHeight="1"/>
    <row r="10" spans="2:13" ht="29.25" customHeight="1">
      <c r="B10" s="106" t="s">
        <v>5</v>
      </c>
      <c r="C10" s="106"/>
      <c r="D10" s="106"/>
      <c r="E10" s="106"/>
      <c r="F10" s="106"/>
      <c r="G10" s="106"/>
      <c r="H10" s="106"/>
      <c r="I10" s="107"/>
      <c r="J10" s="4"/>
      <c r="K10" s="4"/>
      <c r="L10" s="4"/>
      <c r="M10" s="4"/>
    </row>
    <row r="11" spans="1:10" ht="32.25" customHeight="1">
      <c r="A11" s="7" t="s">
        <v>75</v>
      </c>
      <c r="B11" s="93" t="s">
        <v>6</v>
      </c>
      <c r="C11" s="93"/>
      <c r="D11" s="93"/>
      <c r="E11" s="93"/>
      <c r="F11" s="93"/>
      <c r="G11" s="93"/>
      <c r="H11" s="9" t="s">
        <v>101</v>
      </c>
      <c r="I11" s="93" t="s">
        <v>8</v>
      </c>
      <c r="J11" s="93"/>
    </row>
    <row r="12" spans="1:10" ht="12.75">
      <c r="A12" s="14">
        <v>1</v>
      </c>
      <c r="B12" s="74" t="s">
        <v>9</v>
      </c>
      <c r="C12" s="74"/>
      <c r="D12" s="74"/>
      <c r="E12" s="74"/>
      <c r="F12" s="74"/>
      <c r="G12" s="74"/>
      <c r="H12" s="36"/>
      <c r="I12" s="108">
        <v>43466</v>
      </c>
      <c r="J12" s="108"/>
    </row>
    <row r="13" spans="1:10" ht="12.75">
      <c r="A13" s="14">
        <v>2</v>
      </c>
      <c r="B13" s="74" t="s">
        <v>10</v>
      </c>
      <c r="C13" s="74"/>
      <c r="D13" s="74"/>
      <c r="E13" s="74"/>
      <c r="F13" s="74"/>
      <c r="G13" s="74"/>
      <c r="H13" s="36"/>
      <c r="I13" s="108">
        <v>43830</v>
      </c>
      <c r="J13" s="108"/>
    </row>
    <row r="14" spans="1:10" ht="12.75">
      <c r="A14" s="14">
        <v>3</v>
      </c>
      <c r="B14" s="74" t="s">
        <v>11</v>
      </c>
      <c r="C14" s="74"/>
      <c r="D14" s="74"/>
      <c r="E14" s="74"/>
      <c r="F14" s="74"/>
      <c r="G14" s="74"/>
      <c r="H14" s="5" t="s">
        <v>13</v>
      </c>
      <c r="I14" s="92">
        <v>0</v>
      </c>
      <c r="J14" s="92"/>
    </row>
    <row r="15" spans="1:10" ht="12.75">
      <c r="A15" s="14">
        <v>4</v>
      </c>
      <c r="B15" s="74" t="s">
        <v>12</v>
      </c>
      <c r="C15" s="74"/>
      <c r="D15" s="74"/>
      <c r="E15" s="74"/>
      <c r="F15" s="74"/>
      <c r="G15" s="74"/>
      <c r="H15" s="5" t="s">
        <v>13</v>
      </c>
      <c r="I15" s="92">
        <v>0</v>
      </c>
      <c r="J15" s="92"/>
    </row>
    <row r="16" spans="1:10" ht="12.75">
      <c r="A16" s="14">
        <v>5</v>
      </c>
      <c r="B16" s="74" t="s">
        <v>14</v>
      </c>
      <c r="C16" s="74"/>
      <c r="D16" s="74"/>
      <c r="E16" s="74"/>
      <c r="F16" s="74"/>
      <c r="G16" s="74"/>
      <c r="H16" s="5" t="s">
        <v>13</v>
      </c>
      <c r="I16" s="92">
        <v>5333.63</v>
      </c>
      <c r="J16" s="92"/>
    </row>
    <row r="17" spans="1:10" ht="12.75">
      <c r="A17" s="14">
        <v>6</v>
      </c>
      <c r="B17" s="74" t="s">
        <v>15</v>
      </c>
      <c r="C17" s="74"/>
      <c r="D17" s="74"/>
      <c r="E17" s="74"/>
      <c r="F17" s="74"/>
      <c r="G17" s="74"/>
      <c r="H17" s="5" t="s">
        <v>13</v>
      </c>
      <c r="I17" s="146">
        <f>H47</f>
        <v>216852.576</v>
      </c>
      <c r="J17" s="92"/>
    </row>
    <row r="18" spans="1:11" ht="12.75">
      <c r="A18" s="14" t="s">
        <v>67</v>
      </c>
      <c r="B18" s="74" t="s">
        <v>16</v>
      </c>
      <c r="C18" s="74"/>
      <c r="D18" s="74"/>
      <c r="E18" s="74"/>
      <c r="F18" s="74"/>
      <c r="G18" s="74"/>
      <c r="H18" s="5" t="s">
        <v>13</v>
      </c>
      <c r="I18" s="146">
        <f>H36+H43</f>
        <v>113125.056</v>
      </c>
      <c r="J18" s="92"/>
      <c r="K18" s="3"/>
    </row>
    <row r="19" spans="1:10" ht="12.75">
      <c r="A19" s="14" t="s">
        <v>68</v>
      </c>
      <c r="B19" s="74" t="s">
        <v>17</v>
      </c>
      <c r="C19" s="74"/>
      <c r="D19" s="74"/>
      <c r="E19" s="74"/>
      <c r="F19" s="74"/>
      <c r="G19" s="74"/>
      <c r="H19" s="5" t="s">
        <v>13</v>
      </c>
      <c r="I19" s="146">
        <f>H46</f>
        <v>51420.479999999996</v>
      </c>
      <c r="J19" s="92"/>
    </row>
    <row r="20" spans="1:10" ht="12.75">
      <c r="A20" s="14" t="s">
        <v>69</v>
      </c>
      <c r="B20" s="74" t="s">
        <v>18</v>
      </c>
      <c r="C20" s="74"/>
      <c r="D20" s="74"/>
      <c r="E20" s="74"/>
      <c r="F20" s="74"/>
      <c r="G20" s="74"/>
      <c r="H20" s="5" t="s">
        <v>13</v>
      </c>
      <c r="I20" s="146">
        <f>H44</f>
        <v>52307.04</v>
      </c>
      <c r="J20" s="92"/>
    </row>
    <row r="21" spans="1:10" ht="12.75">
      <c r="A21" s="14">
        <v>7</v>
      </c>
      <c r="B21" s="74" t="s">
        <v>90</v>
      </c>
      <c r="C21" s="74"/>
      <c r="D21" s="74"/>
      <c r="E21" s="74"/>
      <c r="F21" s="74"/>
      <c r="G21" s="74"/>
      <c r="H21" s="5" t="s">
        <v>13</v>
      </c>
      <c r="I21" s="92">
        <f>J59</f>
        <v>12400</v>
      </c>
      <c r="J21" s="92"/>
    </row>
    <row r="22" spans="1:10" ht="47.25" customHeight="1">
      <c r="A22" s="14">
        <v>8</v>
      </c>
      <c r="B22" s="73" t="s">
        <v>91</v>
      </c>
      <c r="C22" s="73"/>
      <c r="D22" s="73"/>
      <c r="E22" s="73"/>
      <c r="F22" s="73"/>
      <c r="G22" s="73"/>
      <c r="H22" s="24" t="s">
        <v>13</v>
      </c>
      <c r="I22" s="156">
        <f>I18+I20</f>
        <v>165432.096</v>
      </c>
      <c r="J22" s="156"/>
    </row>
    <row r="23" spans="1:10" ht="12.75">
      <c r="A23" s="14">
        <v>9</v>
      </c>
      <c r="B23" s="74" t="s">
        <v>19</v>
      </c>
      <c r="C23" s="74"/>
      <c r="D23" s="74"/>
      <c r="E23" s="74"/>
      <c r="F23" s="74"/>
      <c r="G23" s="74"/>
      <c r="H23" s="5" t="s">
        <v>13</v>
      </c>
      <c r="I23" s="92">
        <v>188369.33</v>
      </c>
      <c r="J23" s="92"/>
    </row>
    <row r="24" spans="1:10" ht="12.75">
      <c r="A24" s="14" t="s">
        <v>70</v>
      </c>
      <c r="B24" s="74" t="s">
        <v>20</v>
      </c>
      <c r="C24" s="74"/>
      <c r="D24" s="74"/>
      <c r="E24" s="74"/>
      <c r="F24" s="74"/>
      <c r="G24" s="74"/>
      <c r="H24" s="5" t="s">
        <v>13</v>
      </c>
      <c r="I24" s="92">
        <v>188369.33</v>
      </c>
      <c r="J24" s="92"/>
    </row>
    <row r="25" spans="1:10" ht="12.75">
      <c r="A25" s="14" t="s">
        <v>71</v>
      </c>
      <c r="B25" s="74" t="s">
        <v>21</v>
      </c>
      <c r="C25" s="74"/>
      <c r="D25" s="74"/>
      <c r="E25" s="74"/>
      <c r="F25" s="74"/>
      <c r="G25" s="74"/>
      <c r="H25" s="5" t="s">
        <v>13</v>
      </c>
      <c r="I25" s="92">
        <v>0</v>
      </c>
      <c r="J25" s="92"/>
    </row>
    <row r="26" spans="1:10" ht="12.75">
      <c r="A26" s="14" t="s">
        <v>72</v>
      </c>
      <c r="B26" s="74" t="s">
        <v>22</v>
      </c>
      <c r="C26" s="74"/>
      <c r="D26" s="74"/>
      <c r="E26" s="74"/>
      <c r="F26" s="74"/>
      <c r="G26" s="74"/>
      <c r="H26" s="5" t="s">
        <v>13</v>
      </c>
      <c r="I26" s="92">
        <v>0</v>
      </c>
      <c r="J26" s="92"/>
    </row>
    <row r="27" spans="1:10" ht="12.75">
      <c r="A27" s="14" t="s">
        <v>73</v>
      </c>
      <c r="B27" s="74" t="s">
        <v>23</v>
      </c>
      <c r="C27" s="74"/>
      <c r="D27" s="74"/>
      <c r="E27" s="74"/>
      <c r="F27" s="74"/>
      <c r="G27" s="74"/>
      <c r="H27" s="5" t="s">
        <v>13</v>
      </c>
      <c r="I27" s="92">
        <v>0</v>
      </c>
      <c r="J27" s="92"/>
    </row>
    <row r="28" spans="1:10" ht="12.75">
      <c r="A28" s="14" t="s">
        <v>74</v>
      </c>
      <c r="B28" s="74" t="s">
        <v>24</v>
      </c>
      <c r="C28" s="74"/>
      <c r="D28" s="74"/>
      <c r="E28" s="74"/>
      <c r="F28" s="74"/>
      <c r="G28" s="74"/>
      <c r="H28" s="5" t="s">
        <v>13</v>
      </c>
      <c r="I28" s="92">
        <v>0</v>
      </c>
      <c r="J28" s="92"/>
    </row>
    <row r="29" spans="1:10" ht="12.75">
      <c r="A29" s="14">
        <v>10</v>
      </c>
      <c r="B29" s="74" t="s">
        <v>25</v>
      </c>
      <c r="C29" s="74"/>
      <c r="D29" s="74"/>
      <c r="E29" s="74"/>
      <c r="F29" s="74"/>
      <c r="G29" s="74"/>
      <c r="H29" s="5" t="s">
        <v>13</v>
      </c>
      <c r="I29" s="92">
        <v>0</v>
      </c>
      <c r="J29" s="92"/>
    </row>
    <row r="30" spans="1:10" ht="12.75">
      <c r="A30" s="14">
        <v>11</v>
      </c>
      <c r="B30" s="74" t="s">
        <v>26</v>
      </c>
      <c r="C30" s="74"/>
      <c r="D30" s="74"/>
      <c r="E30" s="74"/>
      <c r="F30" s="74"/>
      <c r="G30" s="74"/>
      <c r="H30" s="5" t="s">
        <v>13</v>
      </c>
      <c r="I30" s="92">
        <v>0</v>
      </c>
      <c r="J30" s="92"/>
    </row>
    <row r="31" spans="1:10" ht="12.75">
      <c r="A31" s="14">
        <v>12</v>
      </c>
      <c r="B31" s="74" t="s">
        <v>92</v>
      </c>
      <c r="C31" s="74"/>
      <c r="D31" s="74"/>
      <c r="E31" s="74"/>
      <c r="F31" s="74"/>
      <c r="G31" s="74"/>
      <c r="H31" s="5" t="s">
        <v>13</v>
      </c>
      <c r="I31" s="146">
        <f>I23-I16-I21-I22</f>
        <v>5203.603999999992</v>
      </c>
      <c r="J31" s="92"/>
    </row>
    <row r="32" spans="1:10" ht="12.75">
      <c r="A32" s="14" t="s">
        <v>77</v>
      </c>
      <c r="B32" s="74" t="s">
        <v>28</v>
      </c>
      <c r="C32" s="74"/>
      <c r="D32" s="74"/>
      <c r="E32" s="74"/>
      <c r="F32" s="74"/>
      <c r="G32" s="74"/>
      <c r="H32" s="5" t="s">
        <v>13</v>
      </c>
      <c r="I32" s="92">
        <v>0</v>
      </c>
      <c r="J32" s="92"/>
    </row>
    <row r="33" spans="1:10" ht="21" customHeight="1">
      <c r="A33" s="97" t="s">
        <v>76</v>
      </c>
      <c r="B33" s="97"/>
      <c r="C33" s="97"/>
      <c r="D33" s="97"/>
      <c r="E33" s="97"/>
      <c r="F33" s="97"/>
      <c r="G33" s="97"/>
      <c r="H33" s="97"/>
      <c r="I33" s="97"/>
      <c r="J33" s="97"/>
    </row>
    <row r="34" spans="1:13" ht="44.25" customHeight="1">
      <c r="A34" s="9" t="s">
        <v>75</v>
      </c>
      <c r="B34" s="93" t="s">
        <v>29</v>
      </c>
      <c r="C34" s="93"/>
      <c r="D34" s="93"/>
      <c r="E34" s="93"/>
      <c r="F34" s="9" t="s">
        <v>30</v>
      </c>
      <c r="G34" s="9" t="s">
        <v>31</v>
      </c>
      <c r="H34" s="7" t="s">
        <v>32</v>
      </c>
      <c r="I34" s="98" t="s">
        <v>33</v>
      </c>
      <c r="J34" s="99"/>
      <c r="K34" s="2"/>
      <c r="L34" s="2"/>
      <c r="M34" s="2"/>
    </row>
    <row r="35" spans="1:10" ht="21.75" customHeight="1">
      <c r="A35" s="100" t="s">
        <v>34</v>
      </c>
      <c r="B35" s="100"/>
      <c r="C35" s="100"/>
      <c r="D35" s="100"/>
      <c r="E35" s="100"/>
      <c r="F35" s="100"/>
      <c r="G35" s="100"/>
      <c r="H35" s="100"/>
      <c r="I35" s="100"/>
      <c r="J35" s="101"/>
    </row>
    <row r="36" spans="1:11" ht="36" customHeight="1">
      <c r="A36" s="14" t="s">
        <v>78</v>
      </c>
      <c r="B36" s="73" t="s">
        <v>35</v>
      </c>
      <c r="C36" s="73"/>
      <c r="D36" s="73"/>
      <c r="E36" s="73"/>
      <c r="F36" s="88">
        <v>738.8</v>
      </c>
      <c r="G36" s="5">
        <v>10.74</v>
      </c>
      <c r="H36" s="29">
        <f>F36*G36*12</f>
        <v>95216.544</v>
      </c>
      <c r="I36" s="82"/>
      <c r="J36" s="83"/>
      <c r="K36" s="17"/>
    </row>
    <row r="37" spans="1:11" ht="12.75">
      <c r="A37" s="14" t="s">
        <v>80</v>
      </c>
      <c r="B37" s="74" t="s">
        <v>36</v>
      </c>
      <c r="C37" s="74"/>
      <c r="D37" s="74"/>
      <c r="E37" s="74"/>
      <c r="F37" s="89"/>
      <c r="G37" s="11">
        <v>2.9</v>
      </c>
      <c r="H37" s="29">
        <f>F36*G37*12</f>
        <v>25710.239999999998</v>
      </c>
      <c r="I37" s="82"/>
      <c r="J37" s="83"/>
      <c r="K37" s="17"/>
    </row>
    <row r="38" spans="1:11" ht="12.75">
      <c r="A38" s="14" t="s">
        <v>81</v>
      </c>
      <c r="B38" s="74" t="s">
        <v>37</v>
      </c>
      <c r="C38" s="74"/>
      <c r="D38" s="74"/>
      <c r="E38" s="74"/>
      <c r="F38" s="89"/>
      <c r="G38" s="11">
        <v>2.6</v>
      </c>
      <c r="H38" s="29">
        <f>F36*G38*12</f>
        <v>23050.559999999998</v>
      </c>
      <c r="I38" s="82"/>
      <c r="J38" s="83"/>
      <c r="K38" s="17"/>
    </row>
    <row r="39" spans="1:11" ht="12.75">
      <c r="A39" s="14" t="s">
        <v>82</v>
      </c>
      <c r="B39" s="74" t="s">
        <v>38</v>
      </c>
      <c r="C39" s="74"/>
      <c r="D39" s="74"/>
      <c r="E39" s="74"/>
      <c r="F39" s="89"/>
      <c r="G39" s="11">
        <v>2.4</v>
      </c>
      <c r="H39" s="29">
        <f>F36*G39*12</f>
        <v>21277.44</v>
      </c>
      <c r="I39" s="82"/>
      <c r="J39" s="83"/>
      <c r="K39" s="17"/>
    </row>
    <row r="40" spans="1:11" ht="12.75">
      <c r="A40" s="14" t="s">
        <v>83</v>
      </c>
      <c r="B40" s="74" t="s">
        <v>39</v>
      </c>
      <c r="C40" s="74"/>
      <c r="D40" s="74"/>
      <c r="E40" s="74"/>
      <c r="F40" s="89"/>
      <c r="G40" s="11">
        <v>0.9</v>
      </c>
      <c r="H40" s="29">
        <f>F36*G40*12</f>
        <v>7979.039999999999</v>
      </c>
      <c r="I40" s="82"/>
      <c r="J40" s="83"/>
      <c r="K40" s="17"/>
    </row>
    <row r="41" spans="1:11" ht="24" customHeight="1">
      <c r="A41" s="14" t="s">
        <v>84</v>
      </c>
      <c r="B41" s="73" t="s">
        <v>40</v>
      </c>
      <c r="C41" s="73"/>
      <c r="D41" s="73"/>
      <c r="E41" s="73"/>
      <c r="F41" s="89"/>
      <c r="G41" s="11">
        <v>1.54</v>
      </c>
      <c r="H41" s="29">
        <f>F36*G41*12</f>
        <v>13653.024</v>
      </c>
      <c r="I41" s="82"/>
      <c r="J41" s="83"/>
      <c r="K41" s="17"/>
    </row>
    <row r="42" spans="1:11" ht="12.75">
      <c r="A42" s="14" t="s">
        <v>85</v>
      </c>
      <c r="B42" s="74" t="s">
        <v>41</v>
      </c>
      <c r="C42" s="74"/>
      <c r="D42" s="74"/>
      <c r="E42" s="74"/>
      <c r="F42" s="89"/>
      <c r="G42" s="11">
        <v>0.4</v>
      </c>
      <c r="H42" s="29">
        <f>F36*G42*12</f>
        <v>3546.24</v>
      </c>
      <c r="I42" s="82"/>
      <c r="J42" s="83"/>
      <c r="K42" s="17"/>
    </row>
    <row r="43" spans="1:11" ht="12.75">
      <c r="A43" s="14" t="s">
        <v>79</v>
      </c>
      <c r="B43" s="74" t="s">
        <v>43</v>
      </c>
      <c r="C43" s="74"/>
      <c r="D43" s="74"/>
      <c r="E43" s="74"/>
      <c r="F43" s="89"/>
      <c r="G43" s="5">
        <v>2.02</v>
      </c>
      <c r="H43" s="29">
        <f>F36*G43*12</f>
        <v>17908.512</v>
      </c>
      <c r="I43" s="82"/>
      <c r="J43" s="83"/>
      <c r="K43" s="17"/>
    </row>
    <row r="44" spans="1:11" ht="12.75">
      <c r="A44" s="14" t="s">
        <v>86</v>
      </c>
      <c r="B44" s="74" t="s">
        <v>44</v>
      </c>
      <c r="C44" s="74"/>
      <c r="D44" s="74"/>
      <c r="E44" s="74"/>
      <c r="F44" s="90"/>
      <c r="G44" s="5">
        <v>5.9</v>
      </c>
      <c r="H44" s="29">
        <f>F36*G44*12</f>
        <v>52307.04</v>
      </c>
      <c r="I44" s="82"/>
      <c r="J44" s="83"/>
      <c r="K44" s="17"/>
    </row>
    <row r="45" spans="1:11" ht="18.75" customHeight="1">
      <c r="A45" s="94" t="s">
        <v>45</v>
      </c>
      <c r="B45" s="95"/>
      <c r="C45" s="95"/>
      <c r="D45" s="95"/>
      <c r="E45" s="95"/>
      <c r="F45" s="95"/>
      <c r="G45" s="95"/>
      <c r="H45" s="95"/>
      <c r="I45" s="95"/>
      <c r="J45" s="96"/>
      <c r="K45" s="17"/>
    </row>
    <row r="46" spans="1:11" ht="23.25" customHeight="1">
      <c r="A46" s="14" t="s">
        <v>87</v>
      </c>
      <c r="B46" s="73" t="s">
        <v>46</v>
      </c>
      <c r="C46" s="73"/>
      <c r="D46" s="73"/>
      <c r="E46" s="73"/>
      <c r="F46" s="10">
        <v>738.8</v>
      </c>
      <c r="G46" s="5">
        <v>5.8</v>
      </c>
      <c r="H46" s="29">
        <f>F46*(G46*12)</f>
        <v>51420.479999999996</v>
      </c>
      <c r="I46" s="82"/>
      <c r="J46" s="83"/>
      <c r="K46" s="17"/>
    </row>
    <row r="47" spans="1:11" ht="12.75">
      <c r="A47" s="14" t="s">
        <v>88</v>
      </c>
      <c r="B47" s="79" t="s">
        <v>93</v>
      </c>
      <c r="C47" s="80"/>
      <c r="D47" s="80"/>
      <c r="E47" s="81"/>
      <c r="F47" s="8"/>
      <c r="G47" s="8">
        <v>24.46</v>
      </c>
      <c r="H47" s="30">
        <f>H36+H43+H44+H46</f>
        <v>216852.576</v>
      </c>
      <c r="I47" s="92">
        <v>188369.33</v>
      </c>
      <c r="J47" s="92"/>
      <c r="K47" s="17"/>
    </row>
    <row r="48" spans="1:10" ht="27" customHeight="1">
      <c r="A48" s="17"/>
      <c r="B48" s="91" t="s">
        <v>155</v>
      </c>
      <c r="C48" s="91"/>
      <c r="D48" s="91"/>
      <c r="E48" s="91"/>
      <c r="F48" s="91"/>
      <c r="G48" s="91"/>
      <c r="H48" s="91"/>
      <c r="I48" s="91"/>
      <c r="J48" s="91"/>
    </row>
    <row r="49" spans="1:10" ht="36.75" customHeight="1">
      <c r="A49" s="7" t="s">
        <v>75</v>
      </c>
      <c r="B49" s="86" t="s">
        <v>52</v>
      </c>
      <c r="C49" s="87"/>
      <c r="D49" s="86" t="s">
        <v>48</v>
      </c>
      <c r="E49" s="165"/>
      <c r="F49" s="165"/>
      <c r="G49" s="165"/>
      <c r="H49" s="165"/>
      <c r="I49" s="87"/>
      <c r="J49" s="9" t="s">
        <v>49</v>
      </c>
    </row>
    <row r="50" spans="1:10" ht="12.75">
      <c r="A50" s="5">
        <v>19</v>
      </c>
      <c r="B50" s="70" t="s">
        <v>369</v>
      </c>
      <c r="C50" s="71" t="s">
        <v>369</v>
      </c>
      <c r="D50" s="64" t="s">
        <v>367</v>
      </c>
      <c r="E50" s="127" t="s">
        <v>367</v>
      </c>
      <c r="F50" s="127" t="s">
        <v>367</v>
      </c>
      <c r="G50" s="127" t="s">
        <v>367</v>
      </c>
      <c r="H50" s="127" t="s">
        <v>367</v>
      </c>
      <c r="I50" s="65" t="s">
        <v>367</v>
      </c>
      <c r="J50" s="5">
        <v>637</v>
      </c>
    </row>
    <row r="51" spans="1:10" ht="21.75" customHeight="1">
      <c r="A51" s="5">
        <v>20</v>
      </c>
      <c r="B51" s="70" t="s">
        <v>370</v>
      </c>
      <c r="C51" s="71" t="s">
        <v>370</v>
      </c>
      <c r="D51" s="84" t="s">
        <v>368</v>
      </c>
      <c r="E51" s="128" t="s">
        <v>368</v>
      </c>
      <c r="F51" s="128" t="s">
        <v>368</v>
      </c>
      <c r="G51" s="128" t="s">
        <v>368</v>
      </c>
      <c r="H51" s="128" t="s">
        <v>368</v>
      </c>
      <c r="I51" s="85" t="s">
        <v>368</v>
      </c>
      <c r="J51" s="5">
        <v>3188</v>
      </c>
    </row>
    <row r="52" spans="1:10" ht="12.75" customHeight="1">
      <c r="A52" s="5">
        <v>21</v>
      </c>
      <c r="B52" s="70" t="s">
        <v>378</v>
      </c>
      <c r="C52" s="71" t="s">
        <v>378</v>
      </c>
      <c r="D52" s="61" t="s">
        <v>371</v>
      </c>
      <c r="E52" s="62" t="s">
        <v>371</v>
      </c>
      <c r="F52" s="62" t="s">
        <v>371</v>
      </c>
      <c r="G52" s="62" t="s">
        <v>371</v>
      </c>
      <c r="H52" s="62" t="s">
        <v>371</v>
      </c>
      <c r="I52" s="63" t="s">
        <v>371</v>
      </c>
      <c r="J52" s="5">
        <v>953</v>
      </c>
    </row>
    <row r="53" spans="1:10" ht="12.75" customHeight="1">
      <c r="A53" s="5">
        <v>22</v>
      </c>
      <c r="B53" s="70" t="s">
        <v>379</v>
      </c>
      <c r="C53" s="71" t="s">
        <v>379</v>
      </c>
      <c r="D53" s="61" t="s">
        <v>372</v>
      </c>
      <c r="E53" s="62" t="s">
        <v>372</v>
      </c>
      <c r="F53" s="62" t="s">
        <v>372</v>
      </c>
      <c r="G53" s="62" t="s">
        <v>372</v>
      </c>
      <c r="H53" s="62" t="s">
        <v>372</v>
      </c>
      <c r="I53" s="63" t="s">
        <v>372</v>
      </c>
      <c r="J53" s="5">
        <v>3767</v>
      </c>
    </row>
    <row r="54" spans="1:10" ht="12.75" customHeight="1">
      <c r="A54" s="5">
        <v>23</v>
      </c>
      <c r="B54" s="70" t="s">
        <v>380</v>
      </c>
      <c r="C54" s="71" t="s">
        <v>380</v>
      </c>
      <c r="D54" s="172" t="s">
        <v>373</v>
      </c>
      <c r="E54" s="122" t="s">
        <v>373</v>
      </c>
      <c r="F54" s="122" t="s">
        <v>373</v>
      </c>
      <c r="G54" s="122" t="s">
        <v>373</v>
      </c>
      <c r="H54" s="122" t="s">
        <v>373</v>
      </c>
      <c r="I54" s="123" t="s">
        <v>373</v>
      </c>
      <c r="J54" s="5">
        <v>215</v>
      </c>
    </row>
    <row r="55" spans="1:10" ht="12.75" customHeight="1">
      <c r="A55" s="5">
        <v>24</v>
      </c>
      <c r="B55" s="70" t="s">
        <v>381</v>
      </c>
      <c r="C55" s="71" t="s">
        <v>381</v>
      </c>
      <c r="D55" s="172" t="s">
        <v>374</v>
      </c>
      <c r="E55" s="122" t="s">
        <v>374</v>
      </c>
      <c r="F55" s="122" t="s">
        <v>374</v>
      </c>
      <c r="G55" s="122" t="s">
        <v>374</v>
      </c>
      <c r="H55" s="122" t="s">
        <v>374</v>
      </c>
      <c r="I55" s="123" t="s">
        <v>374</v>
      </c>
      <c r="J55" s="5">
        <v>215</v>
      </c>
    </row>
    <row r="56" spans="1:10" ht="12.75" customHeight="1">
      <c r="A56" s="5">
        <v>25</v>
      </c>
      <c r="B56" s="70" t="s">
        <v>382</v>
      </c>
      <c r="C56" s="71" t="s">
        <v>382</v>
      </c>
      <c r="D56" s="172" t="s">
        <v>375</v>
      </c>
      <c r="E56" s="122" t="s">
        <v>375</v>
      </c>
      <c r="F56" s="122" t="s">
        <v>375</v>
      </c>
      <c r="G56" s="122" t="s">
        <v>375</v>
      </c>
      <c r="H56" s="122" t="s">
        <v>375</v>
      </c>
      <c r="I56" s="123" t="s">
        <v>375</v>
      </c>
      <c r="J56" s="5">
        <v>1605</v>
      </c>
    </row>
    <row r="57" spans="1:10" ht="12.75" customHeight="1">
      <c r="A57" s="5">
        <v>26</v>
      </c>
      <c r="B57" s="70" t="s">
        <v>383</v>
      </c>
      <c r="C57" s="71" t="s">
        <v>383</v>
      </c>
      <c r="D57" s="172" t="s">
        <v>376</v>
      </c>
      <c r="E57" s="122" t="s">
        <v>376</v>
      </c>
      <c r="F57" s="122" t="s">
        <v>376</v>
      </c>
      <c r="G57" s="122" t="s">
        <v>376</v>
      </c>
      <c r="H57" s="122" t="s">
        <v>376</v>
      </c>
      <c r="I57" s="123" t="s">
        <v>376</v>
      </c>
      <c r="J57" s="5">
        <v>215</v>
      </c>
    </row>
    <row r="58" spans="1:10" ht="12.75" customHeight="1">
      <c r="A58" s="5">
        <v>27</v>
      </c>
      <c r="B58" s="70" t="s">
        <v>384</v>
      </c>
      <c r="C58" s="71" t="s">
        <v>384</v>
      </c>
      <c r="D58" s="172" t="s">
        <v>377</v>
      </c>
      <c r="E58" s="122" t="s">
        <v>377</v>
      </c>
      <c r="F58" s="122" t="s">
        <v>377</v>
      </c>
      <c r="G58" s="122" t="s">
        <v>377</v>
      </c>
      <c r="H58" s="122" t="s">
        <v>377</v>
      </c>
      <c r="I58" s="123" t="s">
        <v>377</v>
      </c>
      <c r="J58" s="5">
        <v>1605</v>
      </c>
    </row>
    <row r="59" spans="1:10" ht="21" customHeight="1">
      <c r="A59" s="5">
        <v>28</v>
      </c>
      <c r="B59" s="82"/>
      <c r="C59" s="83"/>
      <c r="D59" s="130" t="s">
        <v>50</v>
      </c>
      <c r="E59" s="131"/>
      <c r="F59" s="131"/>
      <c r="G59" s="131"/>
      <c r="H59" s="131"/>
      <c r="I59" s="132"/>
      <c r="J59" s="8">
        <f>SUM(J50:J58)</f>
        <v>12400</v>
      </c>
    </row>
    <row r="60" spans="1:10" ht="21" customHeight="1">
      <c r="A60" s="19"/>
      <c r="B60" s="23"/>
      <c r="C60" s="23"/>
      <c r="D60" s="20"/>
      <c r="E60" s="20"/>
      <c r="F60" s="20"/>
      <c r="G60" s="20"/>
      <c r="H60" s="20"/>
      <c r="I60" s="20"/>
      <c r="J60" s="21"/>
    </row>
    <row r="61" spans="1:10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21.75" customHeight="1">
      <c r="A62" s="26" t="s">
        <v>94</v>
      </c>
      <c r="B62" s="72" t="s">
        <v>115</v>
      </c>
      <c r="C62" s="72"/>
      <c r="D62" s="72"/>
      <c r="E62" s="72"/>
      <c r="F62" s="72"/>
      <c r="G62" s="72"/>
      <c r="H62" s="72"/>
      <c r="I62" s="72"/>
      <c r="J62" s="72"/>
    </row>
    <row r="63" spans="1:22" ht="12.75">
      <c r="A63" s="25" t="s">
        <v>95</v>
      </c>
      <c r="B63" s="66" t="s">
        <v>98</v>
      </c>
      <c r="C63" s="66"/>
      <c r="D63" s="66"/>
      <c r="E63" s="66"/>
      <c r="F63" s="66"/>
      <c r="G63" s="66"/>
      <c r="H63" s="66"/>
      <c r="I63" s="66"/>
      <c r="J63" s="66"/>
      <c r="M63" s="25"/>
      <c r="N63" s="25"/>
      <c r="O63" s="25"/>
      <c r="P63" s="25"/>
      <c r="Q63" s="25"/>
      <c r="R63" s="25"/>
      <c r="S63" s="25"/>
      <c r="T63" s="25"/>
      <c r="U63" s="25"/>
      <c r="V63" s="25"/>
    </row>
    <row r="64" spans="1:22" ht="12.75">
      <c r="A64" s="25" t="s">
        <v>96</v>
      </c>
      <c r="B64" s="66" t="s">
        <v>385</v>
      </c>
      <c r="C64" s="66"/>
      <c r="D64" s="66"/>
      <c r="E64" s="66"/>
      <c r="F64" s="66"/>
      <c r="G64" s="66"/>
      <c r="H64" s="66"/>
      <c r="I64" s="66"/>
      <c r="J64" s="66"/>
      <c r="M64" s="25"/>
      <c r="N64" s="25"/>
      <c r="O64" s="25"/>
      <c r="P64" s="25"/>
      <c r="Q64" s="25"/>
      <c r="R64" s="25"/>
      <c r="S64" s="25"/>
      <c r="T64" s="25"/>
      <c r="U64" s="25"/>
      <c r="V64" s="25"/>
    </row>
    <row r="65" spans="1:22" ht="12.75">
      <c r="A65" s="25" t="s">
        <v>97</v>
      </c>
      <c r="B65" s="66" t="s">
        <v>122</v>
      </c>
      <c r="C65" s="66"/>
      <c r="D65" s="66"/>
      <c r="E65" s="66"/>
      <c r="F65" s="66"/>
      <c r="G65" s="66"/>
      <c r="H65" s="66"/>
      <c r="I65" s="66"/>
      <c r="J65" s="66"/>
      <c r="M65" s="25"/>
      <c r="N65" s="25"/>
      <c r="O65" s="25"/>
      <c r="P65" s="25"/>
      <c r="Q65" s="25"/>
      <c r="R65" s="25"/>
      <c r="S65" s="25"/>
      <c r="T65" s="25"/>
      <c r="U65" s="25"/>
      <c r="V65" s="25"/>
    </row>
    <row r="66" spans="1:22" ht="44.25" customHeight="1">
      <c r="A66" s="25"/>
      <c r="B66" s="18"/>
      <c r="C66" s="18"/>
      <c r="D66" s="18"/>
      <c r="E66" s="18"/>
      <c r="F66" s="18"/>
      <c r="G66" s="18"/>
      <c r="H66" s="18"/>
      <c r="I66" s="18"/>
      <c r="J66" s="18"/>
      <c r="M66" s="25"/>
      <c r="N66" s="25"/>
      <c r="O66" s="25"/>
      <c r="P66" s="25"/>
      <c r="Q66" s="25"/>
      <c r="R66" s="25"/>
      <c r="S66" s="25"/>
      <c r="T66" s="25"/>
      <c r="U66" s="25"/>
      <c r="V66" s="25"/>
    </row>
    <row r="67" spans="1:22" ht="12.75">
      <c r="A67" s="66" t="s">
        <v>396</v>
      </c>
      <c r="B67" s="66"/>
      <c r="C67" s="66"/>
      <c r="D67" s="66"/>
      <c r="E67" s="66"/>
      <c r="F67" s="66"/>
      <c r="G67" s="66"/>
      <c r="H67" s="66"/>
      <c r="I67" s="66"/>
      <c r="J67" s="66"/>
      <c r="M67" s="25"/>
      <c r="N67" s="25"/>
      <c r="O67" s="25"/>
      <c r="P67" s="25"/>
      <c r="Q67" s="25"/>
      <c r="R67" s="25"/>
      <c r="S67" s="25"/>
      <c r="T67" s="25"/>
      <c r="U67" s="25"/>
      <c r="V67" s="25"/>
    </row>
    <row r="68" spans="1:22" ht="12.75" customHeight="1">
      <c r="A68" s="75">
        <v>43903</v>
      </c>
      <c r="B68" s="75"/>
      <c r="C68" s="75"/>
      <c r="D68" s="18"/>
      <c r="E68" s="18"/>
      <c r="F68" s="18"/>
      <c r="G68" s="18"/>
      <c r="H68" s="18"/>
      <c r="I68" s="18"/>
      <c r="J68" s="18"/>
      <c r="M68" s="25"/>
      <c r="N68" s="25"/>
      <c r="O68" s="25"/>
      <c r="P68" s="25"/>
      <c r="Q68" s="25"/>
      <c r="R68" s="25"/>
      <c r="S68" s="25"/>
      <c r="T68" s="25"/>
      <c r="U68" s="25"/>
      <c r="V68" s="25"/>
    </row>
    <row r="69" spans="1:10" ht="78" customHeight="1">
      <c r="A69" s="66" t="s">
        <v>51</v>
      </c>
      <c r="B69" s="66"/>
      <c r="C69" s="66"/>
      <c r="D69" s="66"/>
      <c r="E69" s="2"/>
      <c r="F69" s="2"/>
      <c r="G69" s="2"/>
      <c r="H69" s="2"/>
      <c r="I69" s="2"/>
      <c r="J69" s="2"/>
    </row>
    <row r="70" spans="1:10" ht="12.75">
      <c r="A70" s="66" t="s">
        <v>66</v>
      </c>
      <c r="B70" s="66"/>
      <c r="C70" s="66"/>
      <c r="D70" s="66"/>
      <c r="E70" s="2"/>
      <c r="F70" s="2"/>
      <c r="G70" s="2"/>
      <c r="H70" s="2"/>
      <c r="I70" s="2"/>
      <c r="J70" s="2"/>
    </row>
    <row r="71" spans="2:10" ht="12.75">
      <c r="B71" s="2"/>
      <c r="C71" s="2"/>
      <c r="D71" s="2"/>
      <c r="E71" s="2"/>
      <c r="F71" s="2"/>
      <c r="G71" s="2"/>
      <c r="H71" s="2"/>
      <c r="I71" s="2"/>
      <c r="J71" s="2"/>
    </row>
    <row r="72" spans="2:10" ht="12.75">
      <c r="B72" s="2"/>
      <c r="C72" s="2"/>
      <c r="D72" s="2"/>
      <c r="E72" s="2"/>
      <c r="F72" s="2"/>
      <c r="G72" s="2"/>
      <c r="H72" s="2"/>
      <c r="I72" s="2"/>
      <c r="J72" s="2"/>
    </row>
  </sheetData>
  <sheetProtection/>
  <mergeCells count="110">
    <mergeCell ref="B55:C55"/>
    <mergeCell ref="D55:I55"/>
    <mergeCell ref="B56:C56"/>
    <mergeCell ref="D56:I56"/>
    <mergeCell ref="B57:C57"/>
    <mergeCell ref="D57:I57"/>
    <mergeCell ref="A69:D69"/>
    <mergeCell ref="A70:D70"/>
    <mergeCell ref="B62:J62"/>
    <mergeCell ref="B63:J63"/>
    <mergeCell ref="B64:J64"/>
    <mergeCell ref="B65:J65"/>
    <mergeCell ref="A67:J67"/>
    <mergeCell ref="A68:C68"/>
    <mergeCell ref="D54:I54"/>
    <mergeCell ref="B59:C59"/>
    <mergeCell ref="D59:I59"/>
    <mergeCell ref="B54:C54"/>
    <mergeCell ref="B52:C52"/>
    <mergeCell ref="D52:I52"/>
    <mergeCell ref="B53:C53"/>
    <mergeCell ref="D53:I53"/>
    <mergeCell ref="B58:C58"/>
    <mergeCell ref="D58:I58"/>
    <mergeCell ref="B49:C49"/>
    <mergeCell ref="D49:I49"/>
    <mergeCell ref="B50:C50"/>
    <mergeCell ref="D50:I50"/>
    <mergeCell ref="B51:C51"/>
    <mergeCell ref="D51:I51"/>
    <mergeCell ref="A45:J45"/>
    <mergeCell ref="B46:E46"/>
    <mergeCell ref="I46:J46"/>
    <mergeCell ref="B47:E47"/>
    <mergeCell ref="I47:J47"/>
    <mergeCell ref="B48:J48"/>
    <mergeCell ref="B42:E42"/>
    <mergeCell ref="I42:J42"/>
    <mergeCell ref="B43:E43"/>
    <mergeCell ref="I43:J43"/>
    <mergeCell ref="B44:E44"/>
    <mergeCell ref="I44:J44"/>
    <mergeCell ref="F36:F44"/>
    <mergeCell ref="B39:E39"/>
    <mergeCell ref="I39:J39"/>
    <mergeCell ref="B40:E40"/>
    <mergeCell ref="I40:J40"/>
    <mergeCell ref="B41:E41"/>
    <mergeCell ref="I41:J41"/>
    <mergeCell ref="B36:E36"/>
    <mergeCell ref="I36:J36"/>
    <mergeCell ref="B37:E37"/>
    <mergeCell ref="I37:J37"/>
    <mergeCell ref="B38:E38"/>
    <mergeCell ref="I38:J38"/>
    <mergeCell ref="B32:G32"/>
    <mergeCell ref="I32:J32"/>
    <mergeCell ref="A33:J33"/>
    <mergeCell ref="B34:E34"/>
    <mergeCell ref="I34:J34"/>
    <mergeCell ref="A35:J35"/>
    <mergeCell ref="B29:G29"/>
    <mergeCell ref="I29:J29"/>
    <mergeCell ref="B30:G30"/>
    <mergeCell ref="I30:J30"/>
    <mergeCell ref="B31:G31"/>
    <mergeCell ref="I31:J31"/>
    <mergeCell ref="B26:G26"/>
    <mergeCell ref="I26:J26"/>
    <mergeCell ref="B27:G27"/>
    <mergeCell ref="I27:J27"/>
    <mergeCell ref="B28:G28"/>
    <mergeCell ref="I28:J28"/>
    <mergeCell ref="B23:G23"/>
    <mergeCell ref="I23:J23"/>
    <mergeCell ref="B24:G24"/>
    <mergeCell ref="I24:J24"/>
    <mergeCell ref="B25:G25"/>
    <mergeCell ref="I25:J25"/>
    <mergeCell ref="B20:G20"/>
    <mergeCell ref="I20:J20"/>
    <mergeCell ref="B21:G21"/>
    <mergeCell ref="I21:J21"/>
    <mergeCell ref="B22:G22"/>
    <mergeCell ref="I22:J22"/>
    <mergeCell ref="B17:G17"/>
    <mergeCell ref="I17:J17"/>
    <mergeCell ref="B18:G18"/>
    <mergeCell ref="I18:J18"/>
    <mergeCell ref="B19:G19"/>
    <mergeCell ref="I19:J19"/>
    <mergeCell ref="B14:G14"/>
    <mergeCell ref="I14:J14"/>
    <mergeCell ref="B15:G15"/>
    <mergeCell ref="I15:J15"/>
    <mergeCell ref="B16:G16"/>
    <mergeCell ref="I16:J16"/>
    <mergeCell ref="B10:I10"/>
    <mergeCell ref="B11:G11"/>
    <mergeCell ref="I11:J11"/>
    <mergeCell ref="B12:G12"/>
    <mergeCell ref="I12:J12"/>
    <mergeCell ref="B13:G13"/>
    <mergeCell ref="I13:J13"/>
    <mergeCell ref="B1:J1"/>
    <mergeCell ref="B2:J2"/>
    <mergeCell ref="G4:J4"/>
    <mergeCell ref="G5:J5"/>
    <mergeCell ref="G6:J6"/>
    <mergeCell ref="B8:J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55">
      <selection activeCell="N37" sqref="N37"/>
    </sheetView>
  </sheetViews>
  <sheetFormatPr defaultColWidth="9.00390625" defaultRowHeight="12.75"/>
  <cols>
    <col min="1" max="1" width="3.875" style="0" customWidth="1"/>
    <col min="2" max="2" width="2.75390625" style="0" customWidth="1"/>
    <col min="3" max="3" width="9.625" style="0" customWidth="1"/>
    <col min="4" max="4" width="10.00390625" style="0" customWidth="1"/>
    <col min="5" max="5" width="18.875" style="0" customWidth="1"/>
    <col min="6" max="6" width="8.375" style="0" customWidth="1"/>
    <col min="7" max="7" width="6.25390625" style="0" customWidth="1"/>
    <col min="8" max="8" width="9.875" style="0" customWidth="1"/>
    <col min="9" max="9" width="6.375" style="0" customWidth="1"/>
    <col min="10" max="10" width="10.875" style="0" customWidth="1"/>
    <col min="13" max="13" width="10.125" style="0" bestFit="1" customWidth="1"/>
  </cols>
  <sheetData>
    <row r="1" spans="2:11" ht="18">
      <c r="B1" s="109" t="s">
        <v>2</v>
      </c>
      <c r="C1" s="109"/>
      <c r="D1" s="109"/>
      <c r="E1" s="109"/>
      <c r="F1" s="109"/>
      <c r="G1" s="109"/>
      <c r="H1" s="109"/>
      <c r="I1" s="109"/>
      <c r="J1" s="109"/>
      <c r="K1" s="1"/>
    </row>
    <row r="2" spans="2:11" ht="12.75">
      <c r="B2" s="110" t="s">
        <v>3</v>
      </c>
      <c r="C2" s="110"/>
      <c r="D2" s="110"/>
      <c r="E2" s="110"/>
      <c r="F2" s="110"/>
      <c r="G2" s="110"/>
      <c r="H2" s="110"/>
      <c r="I2" s="110"/>
      <c r="J2" s="110"/>
      <c r="K2" s="1"/>
    </row>
    <row r="3" ht="8.25" customHeight="1">
      <c r="B3" t="s">
        <v>0</v>
      </c>
    </row>
    <row r="4" spans="7:10" ht="19.5" customHeight="1" hidden="1">
      <c r="G4" s="138" t="s">
        <v>4</v>
      </c>
      <c r="H4" s="138"/>
      <c r="I4" s="138"/>
      <c r="J4" s="138"/>
    </row>
    <row r="5" spans="7:10" ht="12.75" hidden="1">
      <c r="G5" s="138" t="s">
        <v>1</v>
      </c>
      <c r="H5" s="138"/>
      <c r="I5" s="138"/>
      <c r="J5" s="138"/>
    </row>
    <row r="6" spans="7:10" ht="12.75" hidden="1">
      <c r="G6" s="138" t="s">
        <v>53</v>
      </c>
      <c r="H6" s="138"/>
      <c r="I6" s="138"/>
      <c r="J6" s="138"/>
    </row>
    <row r="8" spans="2:10" ht="28.5" customHeight="1">
      <c r="B8" s="112" t="s">
        <v>138</v>
      </c>
      <c r="C8" s="112"/>
      <c r="D8" s="112"/>
      <c r="E8" s="112"/>
      <c r="F8" s="112"/>
      <c r="G8" s="112"/>
      <c r="H8" s="112"/>
      <c r="I8" s="112"/>
      <c r="J8" s="112"/>
    </row>
    <row r="9" ht="6.75" customHeight="1"/>
    <row r="10" spans="2:13" ht="29.25" customHeight="1">
      <c r="B10" s="106" t="s">
        <v>5</v>
      </c>
      <c r="C10" s="106"/>
      <c r="D10" s="106"/>
      <c r="E10" s="106"/>
      <c r="F10" s="106"/>
      <c r="G10" s="106"/>
      <c r="H10" s="106"/>
      <c r="I10" s="107"/>
      <c r="J10" s="4"/>
      <c r="K10" s="4"/>
      <c r="L10" s="4"/>
      <c r="M10" s="4"/>
    </row>
    <row r="11" spans="1:10" ht="24.75" customHeight="1">
      <c r="A11" s="7" t="s">
        <v>117</v>
      </c>
      <c r="B11" s="93" t="s">
        <v>6</v>
      </c>
      <c r="C11" s="93"/>
      <c r="D11" s="93"/>
      <c r="E11" s="93"/>
      <c r="F11" s="93"/>
      <c r="G11" s="93"/>
      <c r="H11" s="10" t="s">
        <v>7</v>
      </c>
      <c r="I11" s="93" t="s">
        <v>8</v>
      </c>
      <c r="J11" s="93"/>
    </row>
    <row r="12" spans="1:10" ht="12.75">
      <c r="A12" s="14">
        <v>1</v>
      </c>
      <c r="B12" s="74" t="s">
        <v>9</v>
      </c>
      <c r="C12" s="74"/>
      <c r="D12" s="74"/>
      <c r="E12" s="74"/>
      <c r="F12" s="74"/>
      <c r="G12" s="74"/>
      <c r="H12" s="6"/>
      <c r="I12" s="108">
        <v>43466</v>
      </c>
      <c r="J12" s="108"/>
    </row>
    <row r="13" spans="1:10" ht="12.75">
      <c r="A13" s="14">
        <v>2</v>
      </c>
      <c r="B13" s="74" t="s">
        <v>10</v>
      </c>
      <c r="C13" s="74"/>
      <c r="D13" s="74"/>
      <c r="E13" s="74"/>
      <c r="F13" s="74"/>
      <c r="G13" s="74"/>
      <c r="H13" s="6"/>
      <c r="I13" s="108">
        <v>43830</v>
      </c>
      <c r="J13" s="108"/>
    </row>
    <row r="14" spans="1:10" ht="12.75">
      <c r="A14" s="14">
        <v>3</v>
      </c>
      <c r="B14" s="74" t="s">
        <v>11</v>
      </c>
      <c r="C14" s="74"/>
      <c r="D14" s="74"/>
      <c r="E14" s="74"/>
      <c r="F14" s="74"/>
      <c r="G14" s="74"/>
      <c r="H14" s="5" t="s">
        <v>13</v>
      </c>
      <c r="I14" s="92">
        <v>0</v>
      </c>
      <c r="J14" s="92"/>
    </row>
    <row r="15" spans="1:10" ht="21.75" customHeight="1">
      <c r="A15" s="14">
        <v>4</v>
      </c>
      <c r="B15" s="73" t="s">
        <v>63</v>
      </c>
      <c r="C15" s="73"/>
      <c r="D15" s="73"/>
      <c r="E15" s="73"/>
      <c r="F15" s="73"/>
      <c r="G15" s="73"/>
      <c r="H15" s="5" t="s">
        <v>13</v>
      </c>
      <c r="I15" s="92">
        <v>0</v>
      </c>
      <c r="J15" s="92"/>
    </row>
    <row r="16" spans="1:10" ht="12.75">
      <c r="A16" s="14">
        <v>5</v>
      </c>
      <c r="B16" s="74" t="s">
        <v>14</v>
      </c>
      <c r="C16" s="74"/>
      <c r="D16" s="74"/>
      <c r="E16" s="74"/>
      <c r="F16" s="74"/>
      <c r="G16" s="74"/>
      <c r="H16" s="5" t="s">
        <v>13</v>
      </c>
      <c r="I16" s="92">
        <v>250091.95</v>
      </c>
      <c r="J16" s="92"/>
    </row>
    <row r="17" spans="1:10" ht="13.5" customHeight="1">
      <c r="A17" s="14">
        <v>6</v>
      </c>
      <c r="B17" s="73" t="s">
        <v>15</v>
      </c>
      <c r="C17" s="73"/>
      <c r="D17" s="73"/>
      <c r="E17" s="73"/>
      <c r="F17" s="73"/>
      <c r="G17" s="73"/>
      <c r="H17" s="5" t="s">
        <v>13</v>
      </c>
      <c r="I17" s="146">
        <f>F51</f>
        <v>260516.6095935484</v>
      </c>
      <c r="J17" s="146"/>
    </row>
    <row r="18" spans="1:11" ht="12.75">
      <c r="A18" s="14" t="s">
        <v>67</v>
      </c>
      <c r="B18" s="74" t="s">
        <v>16</v>
      </c>
      <c r="C18" s="74"/>
      <c r="D18" s="74"/>
      <c r="E18" s="74"/>
      <c r="F18" s="74"/>
      <c r="G18" s="74"/>
      <c r="H18" s="5" t="s">
        <v>13</v>
      </c>
      <c r="I18" s="146">
        <f>H37+H45+H46+J37+J46</f>
        <v>167324.68198064517</v>
      </c>
      <c r="J18" s="146"/>
      <c r="K18" s="3"/>
    </row>
    <row r="19" spans="1:10" ht="12.75">
      <c r="A19" s="14" t="s">
        <v>68</v>
      </c>
      <c r="B19" s="74" t="s">
        <v>17</v>
      </c>
      <c r="C19" s="74"/>
      <c r="D19" s="74"/>
      <c r="E19" s="74"/>
      <c r="F19" s="74"/>
      <c r="G19" s="74"/>
      <c r="H19" s="5" t="s">
        <v>13</v>
      </c>
      <c r="I19" s="146">
        <f>H49+J49</f>
        <v>47007.578838709676</v>
      </c>
      <c r="J19" s="146"/>
    </row>
    <row r="20" spans="1:10" ht="12.75">
      <c r="A20" s="14" t="s">
        <v>69</v>
      </c>
      <c r="B20" s="74" t="s">
        <v>18</v>
      </c>
      <c r="C20" s="74"/>
      <c r="D20" s="74"/>
      <c r="E20" s="74"/>
      <c r="F20" s="74"/>
      <c r="G20" s="74"/>
      <c r="H20" s="5" t="s">
        <v>13</v>
      </c>
      <c r="I20" s="146">
        <f>H47+J47</f>
        <v>46184.348774193546</v>
      </c>
      <c r="J20" s="146"/>
    </row>
    <row r="21" spans="1:10" ht="12.75">
      <c r="A21" s="14">
        <v>7</v>
      </c>
      <c r="B21" s="74" t="s">
        <v>90</v>
      </c>
      <c r="C21" s="74"/>
      <c r="D21" s="74"/>
      <c r="E21" s="74"/>
      <c r="F21" s="74"/>
      <c r="G21" s="74"/>
      <c r="H21" s="5" t="s">
        <v>13</v>
      </c>
      <c r="I21" s="146">
        <f>J63</f>
        <v>3434</v>
      </c>
      <c r="J21" s="146"/>
    </row>
    <row r="22" spans="1:10" ht="45.75" customHeight="1">
      <c r="A22" s="14">
        <v>8</v>
      </c>
      <c r="B22" s="73" t="s">
        <v>91</v>
      </c>
      <c r="C22" s="73"/>
      <c r="D22" s="73"/>
      <c r="E22" s="73"/>
      <c r="F22" s="73"/>
      <c r="G22" s="73"/>
      <c r="H22" s="24" t="s">
        <v>13</v>
      </c>
      <c r="I22" s="156">
        <f>I18+I20</f>
        <v>213509.03075483872</v>
      </c>
      <c r="J22" s="156"/>
    </row>
    <row r="23" spans="1:10" ht="12.75">
      <c r="A23" s="14">
        <v>9</v>
      </c>
      <c r="B23" s="74" t="s">
        <v>19</v>
      </c>
      <c r="C23" s="74"/>
      <c r="D23" s="74"/>
      <c r="E23" s="74"/>
      <c r="F23" s="74"/>
      <c r="G23" s="74"/>
      <c r="H23" s="5" t="s">
        <v>13</v>
      </c>
      <c r="I23" s="92">
        <v>234656.76</v>
      </c>
      <c r="J23" s="92"/>
    </row>
    <row r="24" spans="1:10" ht="12.75">
      <c r="A24" s="14" t="s">
        <v>70</v>
      </c>
      <c r="B24" s="74" t="s">
        <v>20</v>
      </c>
      <c r="C24" s="74"/>
      <c r="D24" s="74"/>
      <c r="E24" s="74"/>
      <c r="F24" s="74"/>
      <c r="G24" s="74"/>
      <c r="H24" s="5" t="s">
        <v>13</v>
      </c>
      <c r="I24" s="82">
        <v>234656.76</v>
      </c>
      <c r="J24" s="83"/>
    </row>
    <row r="25" spans="1:10" ht="12.75">
      <c r="A25" s="14" t="s">
        <v>71</v>
      </c>
      <c r="B25" s="74" t="s">
        <v>21</v>
      </c>
      <c r="C25" s="74"/>
      <c r="D25" s="74"/>
      <c r="E25" s="74"/>
      <c r="F25" s="74"/>
      <c r="G25" s="74"/>
      <c r="H25" s="5" t="s">
        <v>13</v>
      </c>
      <c r="I25" s="92">
        <v>0</v>
      </c>
      <c r="J25" s="92"/>
    </row>
    <row r="26" spans="1:10" ht="12.75">
      <c r="A26" s="14" t="s">
        <v>72</v>
      </c>
      <c r="B26" s="74" t="s">
        <v>22</v>
      </c>
      <c r="C26" s="74"/>
      <c r="D26" s="74"/>
      <c r="E26" s="74"/>
      <c r="F26" s="74"/>
      <c r="G26" s="74"/>
      <c r="H26" s="5" t="s">
        <v>13</v>
      </c>
      <c r="I26" s="92">
        <v>0</v>
      </c>
      <c r="J26" s="92"/>
    </row>
    <row r="27" spans="1:10" ht="12.75">
      <c r="A27" s="14" t="s">
        <v>73</v>
      </c>
      <c r="B27" s="74" t="s">
        <v>23</v>
      </c>
      <c r="C27" s="74"/>
      <c r="D27" s="74"/>
      <c r="E27" s="74"/>
      <c r="F27" s="74"/>
      <c r="G27" s="74"/>
      <c r="H27" s="5" t="s">
        <v>13</v>
      </c>
      <c r="I27" s="92">
        <v>0</v>
      </c>
      <c r="J27" s="92"/>
    </row>
    <row r="28" spans="1:10" ht="12.75">
      <c r="A28" s="14" t="s">
        <v>74</v>
      </c>
      <c r="B28" s="74" t="s">
        <v>24</v>
      </c>
      <c r="C28" s="74"/>
      <c r="D28" s="74"/>
      <c r="E28" s="74"/>
      <c r="F28" s="74"/>
      <c r="G28" s="74"/>
      <c r="H28" s="5" t="s">
        <v>13</v>
      </c>
      <c r="I28" s="92">
        <v>0</v>
      </c>
      <c r="J28" s="92"/>
    </row>
    <row r="29" spans="1:10" ht="12.75">
      <c r="A29" s="14">
        <v>10</v>
      </c>
      <c r="B29" s="74" t="s">
        <v>25</v>
      </c>
      <c r="C29" s="74"/>
      <c r="D29" s="74"/>
      <c r="E29" s="74"/>
      <c r="F29" s="74"/>
      <c r="G29" s="74"/>
      <c r="H29" s="5" t="s">
        <v>13</v>
      </c>
      <c r="I29" s="92">
        <v>0</v>
      </c>
      <c r="J29" s="92"/>
    </row>
    <row r="30" spans="1:10" ht="12.75">
      <c r="A30" s="14">
        <v>11</v>
      </c>
      <c r="B30" s="74" t="s">
        <v>26</v>
      </c>
      <c r="C30" s="74"/>
      <c r="D30" s="74"/>
      <c r="E30" s="74"/>
      <c r="F30" s="74"/>
      <c r="G30" s="74"/>
      <c r="H30" s="5" t="s">
        <v>13</v>
      </c>
      <c r="I30" s="92">
        <v>0</v>
      </c>
      <c r="J30" s="92"/>
    </row>
    <row r="31" spans="1:10" ht="12.75">
      <c r="A31" s="14">
        <v>12</v>
      </c>
      <c r="B31" s="74" t="s">
        <v>27</v>
      </c>
      <c r="C31" s="74"/>
      <c r="D31" s="74"/>
      <c r="E31" s="74"/>
      <c r="F31" s="74"/>
      <c r="G31" s="74"/>
      <c r="H31" s="5" t="s">
        <v>13</v>
      </c>
      <c r="I31" s="92">
        <v>0</v>
      </c>
      <c r="J31" s="92"/>
    </row>
    <row r="32" spans="1:10" ht="12.75">
      <c r="A32" s="14" t="s">
        <v>77</v>
      </c>
      <c r="B32" s="74" t="s">
        <v>118</v>
      </c>
      <c r="C32" s="74"/>
      <c r="D32" s="74"/>
      <c r="E32" s="74"/>
      <c r="F32" s="74"/>
      <c r="G32" s="74"/>
      <c r="H32" s="5" t="s">
        <v>13</v>
      </c>
      <c r="I32" s="146">
        <f>I16+I21+I22-I23</f>
        <v>232378.22075483872</v>
      </c>
      <c r="J32" s="146"/>
    </row>
    <row r="33" spans="1:10" ht="21" customHeight="1">
      <c r="A33" s="97" t="s">
        <v>76</v>
      </c>
      <c r="B33" s="97"/>
      <c r="C33" s="97"/>
      <c r="D33" s="97"/>
      <c r="E33" s="97"/>
      <c r="F33" s="97"/>
      <c r="G33" s="97"/>
      <c r="H33" s="97"/>
      <c r="I33" s="97"/>
      <c r="J33" s="97"/>
    </row>
    <row r="34" spans="1:10" ht="27.75" customHeight="1">
      <c r="A34" s="147" t="s">
        <v>75</v>
      </c>
      <c r="B34" s="148" t="s">
        <v>29</v>
      </c>
      <c r="C34" s="149"/>
      <c r="D34" s="149"/>
      <c r="E34" s="150"/>
      <c r="F34" s="154" t="s">
        <v>30</v>
      </c>
      <c r="G34" s="98" t="s">
        <v>153</v>
      </c>
      <c r="H34" s="99"/>
      <c r="I34" s="98" t="s">
        <v>154</v>
      </c>
      <c r="J34" s="99"/>
    </row>
    <row r="35" spans="1:13" ht="45.75" customHeight="1">
      <c r="A35" s="147"/>
      <c r="B35" s="151"/>
      <c r="C35" s="152"/>
      <c r="D35" s="152"/>
      <c r="E35" s="153"/>
      <c r="F35" s="155"/>
      <c r="G35" s="9" t="s">
        <v>31</v>
      </c>
      <c r="H35" s="9" t="s">
        <v>32</v>
      </c>
      <c r="I35" s="9" t="s">
        <v>31</v>
      </c>
      <c r="J35" s="9" t="s">
        <v>32</v>
      </c>
      <c r="K35" s="2"/>
      <c r="L35" s="2"/>
      <c r="M35" s="2"/>
    </row>
    <row r="36" spans="1:10" ht="23.25" customHeight="1">
      <c r="A36" s="100" t="s">
        <v>34</v>
      </c>
      <c r="B36" s="100"/>
      <c r="C36" s="100"/>
      <c r="D36" s="100"/>
      <c r="E36" s="100"/>
      <c r="F36" s="100"/>
      <c r="G36" s="100"/>
      <c r="H36" s="100"/>
      <c r="I36" s="100"/>
      <c r="J36" s="101"/>
    </row>
    <row r="37" spans="1:10" ht="36" customHeight="1">
      <c r="A37" s="35">
        <v>14</v>
      </c>
      <c r="B37" s="73" t="s">
        <v>35</v>
      </c>
      <c r="C37" s="73"/>
      <c r="D37" s="73"/>
      <c r="E37" s="113"/>
      <c r="F37" s="88">
        <v>742.8</v>
      </c>
      <c r="G37" s="44">
        <f>G38+G39+G40+G41+G43+G44</f>
        <v>6.85</v>
      </c>
      <c r="H37" s="29">
        <f>F37*G37*3+F37*G37/31*17-73.27</f>
        <v>17981.562258064514</v>
      </c>
      <c r="I37" s="5">
        <v>21.77</v>
      </c>
      <c r="J37" s="29">
        <f>(F37*I37*8)+(F37*I37/30*13)-278.637</f>
        <v>136094.7386</v>
      </c>
    </row>
    <row r="38" spans="1:10" ht="12.75">
      <c r="A38" s="35" t="s">
        <v>80</v>
      </c>
      <c r="B38" s="74" t="s">
        <v>36</v>
      </c>
      <c r="C38" s="74"/>
      <c r="D38" s="74"/>
      <c r="E38" s="79"/>
      <c r="F38" s="89"/>
      <c r="G38" s="13">
        <v>1.5</v>
      </c>
      <c r="H38" s="29">
        <f>(F37*G38*3)+(F37*G38/31*17)</f>
        <v>3953.612903225806</v>
      </c>
      <c r="I38" s="11">
        <v>2.6</v>
      </c>
      <c r="J38" s="29">
        <f>F37*I38*8+F37*I37/30*13</f>
        <v>22457.5676</v>
      </c>
    </row>
    <row r="39" spans="1:10" ht="12.75">
      <c r="A39" s="35" t="s">
        <v>81</v>
      </c>
      <c r="B39" s="74" t="s">
        <v>37</v>
      </c>
      <c r="C39" s="74"/>
      <c r="D39" s="74"/>
      <c r="E39" s="79"/>
      <c r="F39" s="89"/>
      <c r="G39" s="13">
        <v>1.8</v>
      </c>
      <c r="H39" s="29">
        <f>(F37*G39*3)+(F37*G39/31*17)</f>
        <v>4744.335483870967</v>
      </c>
      <c r="I39" s="11">
        <v>2.6</v>
      </c>
      <c r="J39" s="29">
        <f>F37*I39*8+F37*I39/30*13</f>
        <v>16287.128</v>
      </c>
    </row>
    <row r="40" spans="1:10" ht="12.75">
      <c r="A40" s="35" t="s">
        <v>82</v>
      </c>
      <c r="B40" s="74" t="s">
        <v>38</v>
      </c>
      <c r="C40" s="74"/>
      <c r="D40" s="74"/>
      <c r="E40" s="79"/>
      <c r="F40" s="89"/>
      <c r="G40" s="13">
        <v>1.5</v>
      </c>
      <c r="H40" s="29">
        <f>(F37*G40*3)+(F37*G40/31*17)</f>
        <v>3953.612903225806</v>
      </c>
      <c r="I40" s="11">
        <v>2.4</v>
      </c>
      <c r="J40" s="29">
        <f>F37*I40*8+F37*I40/30*13</f>
        <v>15034.271999999999</v>
      </c>
    </row>
    <row r="41" spans="1:10" ht="12.75">
      <c r="A41" s="35" t="s">
        <v>83</v>
      </c>
      <c r="B41" s="74" t="s">
        <v>39</v>
      </c>
      <c r="C41" s="74"/>
      <c r="D41" s="74"/>
      <c r="E41" s="79"/>
      <c r="F41" s="89"/>
      <c r="G41" s="13">
        <v>0.6</v>
      </c>
      <c r="H41" s="29">
        <f>(F37*G41*3)+(F37*G41/31*17)</f>
        <v>1581.4451612903226</v>
      </c>
      <c r="I41" s="11">
        <v>0.9</v>
      </c>
      <c r="J41" s="29">
        <f>F37*I41*8+F37*I41/30*13</f>
        <v>5637.852</v>
      </c>
    </row>
    <row r="42" spans="1:10" ht="12.75" customHeight="1">
      <c r="A42" s="35"/>
      <c r="B42" s="136" t="s">
        <v>159</v>
      </c>
      <c r="C42" s="173"/>
      <c r="D42" s="173"/>
      <c r="E42" s="137"/>
      <c r="F42" s="89"/>
      <c r="G42" s="13">
        <v>0</v>
      </c>
      <c r="H42" s="29">
        <v>0</v>
      </c>
      <c r="I42" s="11">
        <v>10.93</v>
      </c>
      <c r="J42" s="29">
        <f>F37*I42*8+F37*I42/30*13</f>
        <v>68468.58039999999</v>
      </c>
    </row>
    <row r="43" spans="1:10" ht="24" customHeight="1">
      <c r="A43" s="35" t="s">
        <v>84</v>
      </c>
      <c r="B43" s="73" t="s">
        <v>157</v>
      </c>
      <c r="C43" s="73"/>
      <c r="D43" s="73"/>
      <c r="E43" s="113"/>
      <c r="F43" s="89"/>
      <c r="G43" s="13">
        <v>0.95</v>
      </c>
      <c r="H43" s="29">
        <f>(F37*G43*3)+(F37*G43/31*17)</f>
        <v>2503.9548387096775</v>
      </c>
      <c r="I43" s="11">
        <v>1.54</v>
      </c>
      <c r="J43" s="29">
        <f>F37*I43*8+F37*I43/30*13</f>
        <v>9646.9912</v>
      </c>
    </row>
    <row r="44" spans="1:10" ht="12.75">
      <c r="A44" s="35" t="s">
        <v>85</v>
      </c>
      <c r="B44" s="74" t="s">
        <v>158</v>
      </c>
      <c r="C44" s="74"/>
      <c r="D44" s="74"/>
      <c r="E44" s="79"/>
      <c r="F44" s="89"/>
      <c r="G44" s="13">
        <v>0.5</v>
      </c>
      <c r="H44" s="29">
        <f>(F37*G44*3)+(F37*G44/31*17)-73.27</f>
        <v>1244.6009677419354</v>
      </c>
      <c r="I44" s="11">
        <v>0.8</v>
      </c>
      <c r="J44" s="29">
        <f>F37*I44*8+F37*I44/30*13-278.64</f>
        <v>4732.784</v>
      </c>
    </row>
    <row r="45" spans="1:10" ht="12.75">
      <c r="A45" s="35" t="s">
        <v>79</v>
      </c>
      <c r="B45" s="74" t="s">
        <v>42</v>
      </c>
      <c r="C45" s="74"/>
      <c r="D45" s="74"/>
      <c r="E45" s="79"/>
      <c r="F45" s="89"/>
      <c r="G45" s="44">
        <v>0.1</v>
      </c>
      <c r="H45" s="29">
        <f>(F37*G45*3)+(F37*G45/31*17)</f>
        <v>263.5741935483871</v>
      </c>
      <c r="I45" s="5">
        <v>0</v>
      </c>
      <c r="J45" s="29">
        <f>F37*I45*8+F37*I45/30*13</f>
        <v>0</v>
      </c>
    </row>
    <row r="46" spans="1:10" ht="12.75">
      <c r="A46" s="35" t="s">
        <v>86</v>
      </c>
      <c r="B46" s="74" t="s">
        <v>43</v>
      </c>
      <c r="C46" s="74"/>
      <c r="D46" s="74"/>
      <c r="E46" s="79"/>
      <c r="F46" s="89"/>
      <c r="G46" s="44">
        <v>1.1</v>
      </c>
      <c r="H46" s="29">
        <f>(F37*G46*3)+(F37*G46/31*17)</f>
        <v>2899.3161290322582</v>
      </c>
      <c r="I46" s="5">
        <v>1.61</v>
      </c>
      <c r="J46" s="29">
        <f>F37*I46*8+F37*I46/30*13</f>
        <v>10085.4908</v>
      </c>
    </row>
    <row r="47" spans="1:10" ht="12.75">
      <c r="A47" s="35" t="s">
        <v>87</v>
      </c>
      <c r="B47" s="74" t="s">
        <v>44</v>
      </c>
      <c r="C47" s="74"/>
      <c r="D47" s="74"/>
      <c r="E47" s="79"/>
      <c r="F47" s="90"/>
      <c r="G47" s="44">
        <v>3.5</v>
      </c>
      <c r="H47" s="29">
        <f>(F37*G47*3)+(F37*G47/31*17)</f>
        <v>9225.096774193547</v>
      </c>
      <c r="I47" s="5">
        <v>5.9</v>
      </c>
      <c r="J47" s="29">
        <f>F37*I47*8+F37*I47/30*13</f>
        <v>36959.252</v>
      </c>
    </row>
    <row r="48" spans="1:10" ht="20.25" customHeight="1">
      <c r="A48" s="142" t="s">
        <v>45</v>
      </c>
      <c r="B48" s="142"/>
      <c r="C48" s="142"/>
      <c r="D48" s="142"/>
      <c r="E48" s="142"/>
      <c r="F48" s="142"/>
      <c r="G48" s="142"/>
      <c r="H48" s="142"/>
      <c r="I48" s="142"/>
      <c r="J48" s="143"/>
    </row>
    <row r="49" spans="1:10" ht="23.25" customHeight="1">
      <c r="A49" s="35" t="s">
        <v>88</v>
      </c>
      <c r="B49" s="73" t="s">
        <v>46</v>
      </c>
      <c r="C49" s="73"/>
      <c r="D49" s="73"/>
      <c r="E49" s="73"/>
      <c r="F49" s="15">
        <v>742.8</v>
      </c>
      <c r="G49" s="29">
        <v>4.05</v>
      </c>
      <c r="H49" s="29">
        <f>(F49*G49*3)+(F49*G49/31*17)</f>
        <v>10674.754838709676</v>
      </c>
      <c r="I49" s="56">
        <v>5.8</v>
      </c>
      <c r="J49" s="29">
        <f>F49*I49*8+F49*I49/30*13</f>
        <v>36332.824</v>
      </c>
    </row>
    <row r="50" spans="1:10" ht="12.75">
      <c r="A50" s="35" t="s">
        <v>89</v>
      </c>
      <c r="B50" s="79" t="s">
        <v>47</v>
      </c>
      <c r="C50" s="80"/>
      <c r="D50" s="80"/>
      <c r="E50" s="80"/>
      <c r="F50" s="43"/>
      <c r="G50" s="8">
        <f>G37+G45+G46+G47+G49</f>
        <v>15.599999999999998</v>
      </c>
      <c r="H50" s="30">
        <f>H37+H45+H46+H47+H49</f>
        <v>41044.30419354838</v>
      </c>
      <c r="I50" s="8">
        <f>I37+I45+I46+I47+I49</f>
        <v>35.08</v>
      </c>
      <c r="J50" s="30">
        <f>J37+J45+J46+J47+J49</f>
        <v>219472.3054</v>
      </c>
    </row>
    <row r="51" spans="1:10" ht="12.75">
      <c r="A51" s="11">
        <v>20</v>
      </c>
      <c r="B51" s="74" t="s">
        <v>160</v>
      </c>
      <c r="C51" s="74"/>
      <c r="D51" s="74"/>
      <c r="E51" s="74"/>
      <c r="F51" s="139">
        <f>H50+J50</f>
        <v>260516.6095935484</v>
      </c>
      <c r="G51" s="140"/>
      <c r="H51" s="140"/>
      <c r="I51" s="140"/>
      <c r="J51" s="140"/>
    </row>
    <row r="52" spans="1:10" ht="22.5" customHeight="1">
      <c r="A52" s="141" t="s">
        <v>155</v>
      </c>
      <c r="B52" s="97"/>
      <c r="C52" s="97"/>
      <c r="D52" s="97"/>
      <c r="E52" s="97"/>
      <c r="F52" s="97"/>
      <c r="G52" s="97"/>
      <c r="H52" s="97"/>
      <c r="I52" s="97"/>
      <c r="J52" s="97"/>
    </row>
    <row r="53" spans="1:10" ht="33" customHeight="1">
      <c r="A53" s="45" t="s">
        <v>75</v>
      </c>
      <c r="B53" s="86" t="s">
        <v>52</v>
      </c>
      <c r="C53" s="87"/>
      <c r="D53" s="93" t="s">
        <v>48</v>
      </c>
      <c r="E53" s="93"/>
      <c r="F53" s="93"/>
      <c r="G53" s="93"/>
      <c r="H53" s="93"/>
      <c r="I53" s="93"/>
      <c r="J53" s="9" t="s">
        <v>49</v>
      </c>
    </row>
    <row r="54" spans="1:10" ht="12.75">
      <c r="A54" s="11">
        <v>21</v>
      </c>
      <c r="B54" s="82" t="s">
        <v>388</v>
      </c>
      <c r="C54" s="83" t="s">
        <v>388</v>
      </c>
      <c r="D54" s="64" t="s">
        <v>386</v>
      </c>
      <c r="E54" s="127" t="s">
        <v>386</v>
      </c>
      <c r="F54" s="127" t="s">
        <v>386</v>
      </c>
      <c r="G54" s="127" t="s">
        <v>386</v>
      </c>
      <c r="H54" s="127" t="s">
        <v>386</v>
      </c>
      <c r="I54" s="65" t="s">
        <v>386</v>
      </c>
      <c r="J54" s="5">
        <v>3186</v>
      </c>
    </row>
    <row r="55" spans="1:10" ht="12.75">
      <c r="A55" s="11">
        <v>22</v>
      </c>
      <c r="B55" s="61" t="s">
        <v>389</v>
      </c>
      <c r="C55" s="63" t="s">
        <v>389</v>
      </c>
      <c r="D55" s="61" t="s">
        <v>387</v>
      </c>
      <c r="E55" s="62" t="s">
        <v>387</v>
      </c>
      <c r="F55" s="62" t="s">
        <v>387</v>
      </c>
      <c r="G55" s="62" t="s">
        <v>387</v>
      </c>
      <c r="H55" s="62" t="s">
        <v>387</v>
      </c>
      <c r="I55" s="63" t="s">
        <v>387</v>
      </c>
      <c r="J55" s="5">
        <v>248</v>
      </c>
    </row>
    <row r="56" spans="1:10" ht="12.75" hidden="1">
      <c r="A56" s="11"/>
      <c r="B56" s="61"/>
      <c r="C56" s="63"/>
      <c r="D56" s="61"/>
      <c r="E56" s="62"/>
      <c r="F56" s="62"/>
      <c r="G56" s="62"/>
      <c r="H56" s="62"/>
      <c r="I56" s="63"/>
      <c r="J56" s="5"/>
    </row>
    <row r="57" spans="1:10" ht="12.75" hidden="1">
      <c r="A57" s="11"/>
      <c r="B57" s="61"/>
      <c r="C57" s="63"/>
      <c r="D57" s="61"/>
      <c r="E57" s="62"/>
      <c r="F57" s="62"/>
      <c r="G57" s="62"/>
      <c r="H57" s="62"/>
      <c r="I57" s="63"/>
      <c r="J57" s="5"/>
    </row>
    <row r="58" spans="1:10" ht="12.75" hidden="1">
      <c r="A58" s="11"/>
      <c r="B58" s="61"/>
      <c r="C58" s="63"/>
      <c r="D58" s="61"/>
      <c r="E58" s="62"/>
      <c r="F58" s="62"/>
      <c r="G58" s="62"/>
      <c r="H58" s="62"/>
      <c r="I58" s="63"/>
      <c r="J58" s="5"/>
    </row>
    <row r="59" spans="1:10" ht="12.75" hidden="1">
      <c r="A59" s="11"/>
      <c r="B59" s="61"/>
      <c r="C59" s="63"/>
      <c r="D59" s="61"/>
      <c r="E59" s="62"/>
      <c r="F59" s="62"/>
      <c r="G59" s="62"/>
      <c r="H59" s="62"/>
      <c r="I59" s="63"/>
      <c r="J59" s="5"/>
    </row>
    <row r="60" spans="1:10" ht="12.75" hidden="1">
      <c r="A60" s="11"/>
      <c r="B60" s="61"/>
      <c r="C60" s="63"/>
      <c r="D60" s="61"/>
      <c r="E60" s="62"/>
      <c r="F60" s="62"/>
      <c r="G60" s="62"/>
      <c r="H60" s="62"/>
      <c r="I60" s="63"/>
      <c r="J60" s="5"/>
    </row>
    <row r="61" spans="1:10" ht="12.75" hidden="1">
      <c r="A61" s="11"/>
      <c r="B61" s="61"/>
      <c r="C61" s="63"/>
      <c r="D61" s="61"/>
      <c r="E61" s="62"/>
      <c r="F61" s="62"/>
      <c r="G61" s="62"/>
      <c r="H61" s="62"/>
      <c r="I61" s="63"/>
      <c r="J61" s="5"/>
    </row>
    <row r="62" spans="1:10" ht="12.75" hidden="1">
      <c r="A62" s="11"/>
      <c r="B62" s="61"/>
      <c r="C62" s="63"/>
      <c r="D62" s="124"/>
      <c r="E62" s="125"/>
      <c r="F62" s="125"/>
      <c r="G62" s="125"/>
      <c r="H62" s="125"/>
      <c r="I62" s="125"/>
      <c r="J62" s="5"/>
    </row>
    <row r="63" spans="1:10" ht="20.25" customHeight="1">
      <c r="A63" s="11"/>
      <c r="B63" s="79"/>
      <c r="C63" s="81"/>
      <c r="D63" s="126" t="s">
        <v>50</v>
      </c>
      <c r="E63" s="126"/>
      <c r="F63" s="126"/>
      <c r="G63" s="126"/>
      <c r="H63" s="126"/>
      <c r="I63" s="126"/>
      <c r="J63" s="8">
        <f>SUM(J52:J62)</f>
        <v>3434</v>
      </c>
    </row>
    <row r="64" spans="1:10" ht="12.75">
      <c r="A64" s="19"/>
      <c r="B64" s="23"/>
      <c r="C64" s="23"/>
      <c r="D64" s="20"/>
      <c r="E64" s="20"/>
      <c r="F64" s="20"/>
      <c r="G64" s="20"/>
      <c r="H64" s="20"/>
      <c r="I64" s="20"/>
      <c r="J64" s="21"/>
    </row>
    <row r="65" spans="1:10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8" customHeight="1">
      <c r="A66" s="26" t="s">
        <v>94</v>
      </c>
      <c r="B66" s="72" t="s">
        <v>127</v>
      </c>
      <c r="C66" s="72"/>
      <c r="D66" s="72"/>
      <c r="E66" s="72"/>
      <c r="F66" s="72"/>
      <c r="G66" s="72"/>
      <c r="H66" s="72"/>
      <c r="I66" s="72"/>
      <c r="J66" s="72"/>
    </row>
    <row r="67" spans="1:10" ht="12.75">
      <c r="A67" s="25" t="s">
        <v>95</v>
      </c>
      <c r="B67" s="66" t="s">
        <v>98</v>
      </c>
      <c r="C67" s="66"/>
      <c r="D67" s="66"/>
      <c r="E67" s="66"/>
      <c r="F67" s="66"/>
      <c r="G67" s="66"/>
      <c r="H67" s="66"/>
      <c r="I67" s="66"/>
      <c r="J67" s="66"/>
    </row>
    <row r="68" spans="1:10" ht="12.75">
      <c r="A68" s="25" t="s">
        <v>96</v>
      </c>
      <c r="B68" s="66" t="s">
        <v>116</v>
      </c>
      <c r="C68" s="66"/>
      <c r="D68" s="66"/>
      <c r="E68" s="66"/>
      <c r="F68" s="66"/>
      <c r="G68" s="66"/>
      <c r="H68" s="66"/>
      <c r="I68" s="66"/>
      <c r="J68" s="66"/>
    </row>
    <row r="69" spans="1:10" ht="12.75">
      <c r="A69" s="25" t="s">
        <v>97</v>
      </c>
      <c r="B69" s="66" t="s">
        <v>100</v>
      </c>
      <c r="C69" s="66"/>
      <c r="D69" s="66"/>
      <c r="E69" s="66"/>
      <c r="F69" s="66"/>
      <c r="G69" s="66"/>
      <c r="H69" s="66"/>
      <c r="I69" s="66"/>
      <c r="J69" s="66"/>
    </row>
    <row r="70" spans="1:10" ht="12.75">
      <c r="A70" s="25"/>
      <c r="B70" s="18"/>
      <c r="C70" s="18"/>
      <c r="D70" s="18"/>
      <c r="E70" s="18"/>
      <c r="F70" s="18"/>
      <c r="G70" s="18"/>
      <c r="H70" s="18"/>
      <c r="I70" s="18"/>
      <c r="J70" s="18"/>
    </row>
    <row r="71" spans="1:10" ht="68.25" customHeight="1">
      <c r="A71" s="66" t="s">
        <v>396</v>
      </c>
      <c r="B71" s="66"/>
      <c r="C71" s="66"/>
      <c r="D71" s="66"/>
      <c r="E71" s="66"/>
      <c r="F71" s="66"/>
      <c r="G71" s="66"/>
      <c r="H71" s="66"/>
      <c r="I71" s="66"/>
      <c r="J71" s="66"/>
    </row>
    <row r="72" spans="1:10" ht="12.75">
      <c r="A72" s="75">
        <v>43903</v>
      </c>
      <c r="B72" s="75"/>
      <c r="C72" s="75"/>
      <c r="D72" s="18"/>
      <c r="E72" s="18"/>
      <c r="F72" s="18"/>
      <c r="G72" s="18"/>
      <c r="H72" s="18"/>
      <c r="I72" s="18"/>
      <c r="J72" s="18"/>
    </row>
    <row r="73" spans="1:10" ht="59.25" customHeight="1">
      <c r="A73" s="66" t="s">
        <v>51</v>
      </c>
      <c r="B73" s="66"/>
      <c r="C73" s="66"/>
      <c r="D73" s="66"/>
      <c r="E73" s="2"/>
      <c r="F73" s="2"/>
      <c r="G73" s="2"/>
      <c r="H73" s="2"/>
      <c r="I73" s="2"/>
      <c r="J73" s="2"/>
    </row>
    <row r="74" spans="1:10" ht="12.75">
      <c r="A74" s="66" t="s">
        <v>66</v>
      </c>
      <c r="B74" s="66"/>
      <c r="C74" s="66"/>
      <c r="D74" s="66"/>
      <c r="E74" s="2"/>
      <c r="F74" s="2"/>
      <c r="G74" s="2"/>
      <c r="H74" s="2"/>
      <c r="I74" s="2"/>
      <c r="J74" s="2"/>
    </row>
  </sheetData>
  <sheetProtection/>
  <mergeCells count="106">
    <mergeCell ref="B57:C57"/>
    <mergeCell ref="D57:I57"/>
    <mergeCell ref="B58:C58"/>
    <mergeCell ref="D58:I58"/>
    <mergeCell ref="B59:C59"/>
    <mergeCell ref="D59:I59"/>
    <mergeCell ref="A52:J52"/>
    <mergeCell ref="D62:I62"/>
    <mergeCell ref="D56:I56"/>
    <mergeCell ref="D55:I55"/>
    <mergeCell ref="D53:I53"/>
    <mergeCell ref="D54:I54"/>
    <mergeCell ref="B60:C60"/>
    <mergeCell ref="D60:I60"/>
    <mergeCell ref="B61:C61"/>
    <mergeCell ref="D61:I61"/>
    <mergeCell ref="B42:E42"/>
    <mergeCell ref="B37:E37"/>
    <mergeCell ref="B38:E38"/>
    <mergeCell ref="B39:E39"/>
    <mergeCell ref="A48:J48"/>
    <mergeCell ref="B40:E40"/>
    <mergeCell ref="B41:E41"/>
    <mergeCell ref="B45:E45"/>
    <mergeCell ref="B46:E46"/>
    <mergeCell ref="B10:I10"/>
    <mergeCell ref="B11:G11"/>
    <mergeCell ref="I34:J34"/>
    <mergeCell ref="B1:J1"/>
    <mergeCell ref="B2:J2"/>
    <mergeCell ref="G4:J4"/>
    <mergeCell ref="G5:J5"/>
    <mergeCell ref="G6:J6"/>
    <mergeCell ref="B8:J8"/>
    <mergeCell ref="I11:J11"/>
    <mergeCell ref="B12:G12"/>
    <mergeCell ref="I12:J12"/>
    <mergeCell ref="B13:G13"/>
    <mergeCell ref="I13:J13"/>
    <mergeCell ref="B14:G14"/>
    <mergeCell ref="I14:J14"/>
    <mergeCell ref="B15:G15"/>
    <mergeCell ref="I15:J15"/>
    <mergeCell ref="B16:G16"/>
    <mergeCell ref="I16:J16"/>
    <mergeCell ref="B17:G17"/>
    <mergeCell ref="I17:J17"/>
    <mergeCell ref="B18:G18"/>
    <mergeCell ref="I18:J18"/>
    <mergeCell ref="B19:G19"/>
    <mergeCell ref="I19:J19"/>
    <mergeCell ref="B20:G20"/>
    <mergeCell ref="I20:J20"/>
    <mergeCell ref="B21:G21"/>
    <mergeCell ref="I21:J21"/>
    <mergeCell ref="B22:G22"/>
    <mergeCell ref="I22:J22"/>
    <mergeCell ref="B23:G23"/>
    <mergeCell ref="I23:J23"/>
    <mergeCell ref="B24:G24"/>
    <mergeCell ref="I24:J24"/>
    <mergeCell ref="B25:G25"/>
    <mergeCell ref="I25:J25"/>
    <mergeCell ref="I31:J31"/>
    <mergeCell ref="B26:G26"/>
    <mergeCell ref="I26:J26"/>
    <mergeCell ref="B27:G27"/>
    <mergeCell ref="I27:J27"/>
    <mergeCell ref="B28:G28"/>
    <mergeCell ref="I28:J28"/>
    <mergeCell ref="B32:G32"/>
    <mergeCell ref="I32:J32"/>
    <mergeCell ref="B29:G29"/>
    <mergeCell ref="I29:J29"/>
    <mergeCell ref="B30:G30"/>
    <mergeCell ref="I30:J30"/>
    <mergeCell ref="B31:G31"/>
    <mergeCell ref="A33:J33"/>
    <mergeCell ref="A34:A35"/>
    <mergeCell ref="B43:E43"/>
    <mergeCell ref="B44:E44"/>
    <mergeCell ref="B34:E35"/>
    <mergeCell ref="F34:F35"/>
    <mergeCell ref="G34:H34"/>
    <mergeCell ref="A36:J36"/>
    <mergeCell ref="F37:F47"/>
    <mergeCell ref="B47:E47"/>
    <mergeCell ref="B49:E49"/>
    <mergeCell ref="D63:I63"/>
    <mergeCell ref="B55:C55"/>
    <mergeCell ref="B56:C56"/>
    <mergeCell ref="B62:C62"/>
    <mergeCell ref="B53:C53"/>
    <mergeCell ref="B54:C54"/>
    <mergeCell ref="B50:E50"/>
    <mergeCell ref="B51:E51"/>
    <mergeCell ref="F51:J51"/>
    <mergeCell ref="A72:C72"/>
    <mergeCell ref="A73:D73"/>
    <mergeCell ref="A74:D74"/>
    <mergeCell ref="B63:C63"/>
    <mergeCell ref="B66:J66"/>
    <mergeCell ref="B67:J67"/>
    <mergeCell ref="B68:J68"/>
    <mergeCell ref="B69:J69"/>
    <mergeCell ref="A71:J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70"/>
  <sheetViews>
    <sheetView zoomScaleSheetLayoutView="98" zoomScalePageLayoutView="0" workbookViewId="0" topLeftCell="A1">
      <selection activeCell="P22" sqref="P22"/>
    </sheetView>
  </sheetViews>
  <sheetFormatPr defaultColWidth="9.00390625" defaultRowHeight="12.75"/>
  <cols>
    <col min="1" max="1" width="3.875" style="0" customWidth="1"/>
    <col min="2" max="2" width="2.75390625" style="0" customWidth="1"/>
    <col min="3" max="3" width="10.25390625" style="0" customWidth="1"/>
    <col min="4" max="4" width="10.00390625" style="0" customWidth="1"/>
    <col min="5" max="5" width="21.375" style="0" customWidth="1"/>
    <col min="6" max="6" width="6.375" style="0" customWidth="1"/>
    <col min="7" max="7" width="10.125" style="0" customWidth="1"/>
    <col min="8" max="8" width="9.875" style="0" customWidth="1"/>
    <col min="9" max="9" width="2.125" style="0" customWidth="1"/>
    <col min="10" max="10" width="11.25390625" style="0" customWidth="1"/>
  </cols>
  <sheetData>
    <row r="1" spans="2:11" ht="18">
      <c r="B1" s="109" t="s">
        <v>2</v>
      </c>
      <c r="C1" s="109"/>
      <c r="D1" s="109"/>
      <c r="E1" s="109"/>
      <c r="F1" s="109"/>
      <c r="G1" s="109"/>
      <c r="H1" s="109"/>
      <c r="I1" s="109"/>
      <c r="J1" s="109"/>
      <c r="K1" s="1"/>
    </row>
    <row r="2" spans="2:11" ht="12.75">
      <c r="B2" s="110" t="s">
        <v>3</v>
      </c>
      <c r="C2" s="110"/>
      <c r="D2" s="110"/>
      <c r="E2" s="110"/>
      <c r="F2" s="110"/>
      <c r="G2" s="110"/>
      <c r="H2" s="110"/>
      <c r="I2" s="110"/>
      <c r="J2" s="110"/>
      <c r="K2" s="1"/>
    </row>
    <row r="3" ht="7.5" customHeight="1">
      <c r="B3" t="s">
        <v>0</v>
      </c>
    </row>
    <row r="4" spans="7:10" ht="15" customHeight="1" hidden="1">
      <c r="G4" s="111" t="s">
        <v>4</v>
      </c>
      <c r="H4" s="111"/>
      <c r="I4" s="111"/>
      <c r="J4" s="111"/>
    </row>
    <row r="5" spans="7:10" ht="12.75" hidden="1">
      <c r="G5" s="111" t="s">
        <v>1</v>
      </c>
      <c r="H5" s="111"/>
      <c r="I5" s="111"/>
      <c r="J5" s="111"/>
    </row>
    <row r="6" spans="7:10" ht="12.75" hidden="1">
      <c r="G6" s="111" t="s">
        <v>53</v>
      </c>
      <c r="H6" s="111"/>
      <c r="I6" s="111"/>
      <c r="J6" s="111"/>
    </row>
    <row r="7" ht="8.25" customHeight="1"/>
    <row r="8" spans="2:10" ht="28.5" customHeight="1">
      <c r="B8" s="112" t="s">
        <v>152</v>
      </c>
      <c r="C8" s="112"/>
      <c r="D8" s="112"/>
      <c r="E8" s="112"/>
      <c r="F8" s="112"/>
      <c r="G8" s="112"/>
      <c r="H8" s="112"/>
      <c r="I8" s="112"/>
      <c r="J8" s="112"/>
    </row>
    <row r="9" ht="6.75" customHeight="1"/>
    <row r="10" spans="2:13" ht="29.25" customHeight="1">
      <c r="B10" s="106" t="s">
        <v>5</v>
      </c>
      <c r="C10" s="106"/>
      <c r="D10" s="106"/>
      <c r="E10" s="106"/>
      <c r="F10" s="106"/>
      <c r="G10" s="106"/>
      <c r="H10" s="106"/>
      <c r="I10" s="107"/>
      <c r="J10" s="4"/>
      <c r="K10" s="4"/>
      <c r="L10" s="4"/>
      <c r="M10" s="4"/>
    </row>
    <row r="11" spans="1:10" ht="32.25" customHeight="1">
      <c r="A11" s="7" t="s">
        <v>75</v>
      </c>
      <c r="B11" s="93" t="s">
        <v>6</v>
      </c>
      <c r="C11" s="93"/>
      <c r="D11" s="93"/>
      <c r="E11" s="93"/>
      <c r="F11" s="93"/>
      <c r="G11" s="93"/>
      <c r="H11" s="9" t="s">
        <v>101</v>
      </c>
      <c r="I11" s="93" t="s">
        <v>8</v>
      </c>
      <c r="J11" s="93"/>
    </row>
    <row r="12" spans="1:10" ht="12.75">
      <c r="A12" s="14">
        <v>1</v>
      </c>
      <c r="B12" s="74" t="s">
        <v>9</v>
      </c>
      <c r="C12" s="74"/>
      <c r="D12" s="74"/>
      <c r="E12" s="74"/>
      <c r="F12" s="74"/>
      <c r="G12" s="74"/>
      <c r="H12" s="36"/>
      <c r="I12" s="108">
        <v>43631</v>
      </c>
      <c r="J12" s="108"/>
    </row>
    <row r="13" spans="1:10" ht="12.75">
      <c r="A13" s="14">
        <v>2</v>
      </c>
      <c r="B13" s="74" t="s">
        <v>10</v>
      </c>
      <c r="C13" s="74"/>
      <c r="D13" s="74"/>
      <c r="E13" s="74"/>
      <c r="F13" s="74"/>
      <c r="G13" s="74"/>
      <c r="H13" s="36"/>
      <c r="I13" s="108">
        <v>43830</v>
      </c>
      <c r="J13" s="108"/>
    </row>
    <row r="14" spans="1:10" ht="12.75">
      <c r="A14" s="14">
        <v>3</v>
      </c>
      <c r="B14" s="74" t="s">
        <v>11</v>
      </c>
      <c r="C14" s="74"/>
      <c r="D14" s="74"/>
      <c r="E14" s="74"/>
      <c r="F14" s="74"/>
      <c r="G14" s="74"/>
      <c r="H14" s="5" t="s">
        <v>13</v>
      </c>
      <c r="I14" s="92">
        <v>0</v>
      </c>
      <c r="J14" s="92"/>
    </row>
    <row r="15" spans="1:10" ht="12.75">
      <c r="A15" s="14">
        <v>4</v>
      </c>
      <c r="B15" s="74" t="s">
        <v>12</v>
      </c>
      <c r="C15" s="74"/>
      <c r="D15" s="74"/>
      <c r="E15" s="74"/>
      <c r="F15" s="74"/>
      <c r="G15" s="74"/>
      <c r="H15" s="5" t="s">
        <v>13</v>
      </c>
      <c r="I15" s="146">
        <v>0</v>
      </c>
      <c r="J15" s="92"/>
    </row>
    <row r="16" spans="1:10" ht="12.75">
      <c r="A16" s="14">
        <v>5</v>
      </c>
      <c r="B16" s="74" t="s">
        <v>14</v>
      </c>
      <c r="C16" s="74"/>
      <c r="D16" s="74"/>
      <c r="E16" s="74"/>
      <c r="F16" s="74"/>
      <c r="G16" s="74"/>
      <c r="H16" s="5" t="s">
        <v>13</v>
      </c>
      <c r="I16" s="92">
        <v>0</v>
      </c>
      <c r="J16" s="92"/>
    </row>
    <row r="17" spans="1:10" ht="12.75">
      <c r="A17" s="14">
        <v>6</v>
      </c>
      <c r="B17" s="74" t="s">
        <v>15</v>
      </c>
      <c r="C17" s="74"/>
      <c r="D17" s="74"/>
      <c r="E17" s="74"/>
      <c r="F17" s="74"/>
      <c r="G17" s="74"/>
      <c r="H17" s="5" t="s">
        <v>13</v>
      </c>
      <c r="I17" s="146">
        <f>H45</f>
        <v>324229.86399999994</v>
      </c>
      <c r="J17" s="92"/>
    </row>
    <row r="18" spans="1:11" ht="12.75">
      <c r="A18" s="14" t="s">
        <v>67</v>
      </c>
      <c r="B18" s="74" t="s">
        <v>16</v>
      </c>
      <c r="C18" s="74"/>
      <c r="D18" s="74"/>
      <c r="E18" s="74"/>
      <c r="F18" s="74"/>
      <c r="G18" s="74"/>
      <c r="H18" s="5" t="s">
        <v>13</v>
      </c>
      <c r="I18" s="146">
        <f>H37+H38+H39+H40+H41+H42</f>
        <v>221341.624</v>
      </c>
      <c r="J18" s="92"/>
      <c r="K18" s="3"/>
    </row>
    <row r="19" spans="1:10" ht="12.75">
      <c r="A19" s="14" t="s">
        <v>68</v>
      </c>
      <c r="B19" s="74" t="s">
        <v>17</v>
      </c>
      <c r="C19" s="74"/>
      <c r="D19" s="74"/>
      <c r="E19" s="74"/>
      <c r="F19" s="74"/>
      <c r="G19" s="74"/>
      <c r="H19" s="5" t="s">
        <v>13</v>
      </c>
      <c r="I19" s="146">
        <f>H44</f>
        <v>51004.426666666666</v>
      </c>
      <c r="J19" s="92"/>
    </row>
    <row r="20" spans="1:10" ht="12.75">
      <c r="A20" s="14" t="s">
        <v>69</v>
      </c>
      <c r="B20" s="74" t="s">
        <v>18</v>
      </c>
      <c r="C20" s="74"/>
      <c r="D20" s="74"/>
      <c r="E20" s="74"/>
      <c r="F20" s="74"/>
      <c r="G20" s="74"/>
      <c r="H20" s="5" t="s">
        <v>13</v>
      </c>
      <c r="I20" s="146">
        <f>H36</f>
        <v>51883.81333333334</v>
      </c>
      <c r="J20" s="92"/>
    </row>
    <row r="21" spans="1:10" ht="12.75">
      <c r="A21" s="14">
        <v>7</v>
      </c>
      <c r="B21" s="74" t="s">
        <v>90</v>
      </c>
      <c r="C21" s="74"/>
      <c r="D21" s="74"/>
      <c r="E21" s="74"/>
      <c r="F21" s="74"/>
      <c r="G21" s="74"/>
      <c r="H21" s="5" t="s">
        <v>13</v>
      </c>
      <c r="I21" s="92">
        <f>J57</f>
        <v>9788</v>
      </c>
      <c r="J21" s="92"/>
    </row>
    <row r="22" spans="1:10" ht="47.25" customHeight="1">
      <c r="A22" s="14">
        <v>8</v>
      </c>
      <c r="B22" s="73" t="s">
        <v>91</v>
      </c>
      <c r="C22" s="73"/>
      <c r="D22" s="73"/>
      <c r="E22" s="73"/>
      <c r="F22" s="73"/>
      <c r="G22" s="73"/>
      <c r="H22" s="24" t="s">
        <v>13</v>
      </c>
      <c r="I22" s="156">
        <f>I18+I20</f>
        <v>273225.43733333336</v>
      </c>
      <c r="J22" s="156"/>
    </row>
    <row r="23" spans="1:10" ht="12.75">
      <c r="A23" s="14">
        <v>9</v>
      </c>
      <c r="B23" s="74" t="s">
        <v>19</v>
      </c>
      <c r="C23" s="74"/>
      <c r="D23" s="74"/>
      <c r="E23" s="74"/>
      <c r="F23" s="74"/>
      <c r="G23" s="74"/>
      <c r="H23" s="5" t="s">
        <v>13</v>
      </c>
      <c r="I23" s="146">
        <v>240171.87</v>
      </c>
      <c r="J23" s="146"/>
    </row>
    <row r="24" spans="1:10" ht="12.75">
      <c r="A24" s="14" t="s">
        <v>70</v>
      </c>
      <c r="B24" s="74" t="s">
        <v>20</v>
      </c>
      <c r="C24" s="74"/>
      <c r="D24" s="74"/>
      <c r="E24" s="74"/>
      <c r="F24" s="74"/>
      <c r="G24" s="74"/>
      <c r="H24" s="5" t="s">
        <v>13</v>
      </c>
      <c r="I24" s="146">
        <v>240171.87</v>
      </c>
      <c r="J24" s="146"/>
    </row>
    <row r="25" spans="1:10" ht="12.75">
      <c r="A25" s="14" t="s">
        <v>71</v>
      </c>
      <c r="B25" s="74" t="s">
        <v>21</v>
      </c>
      <c r="C25" s="74"/>
      <c r="D25" s="74"/>
      <c r="E25" s="74"/>
      <c r="F25" s="74"/>
      <c r="G25" s="74"/>
      <c r="H25" s="5" t="s">
        <v>13</v>
      </c>
      <c r="I25" s="146">
        <v>0</v>
      </c>
      <c r="J25" s="146"/>
    </row>
    <row r="26" spans="1:10" ht="12.75">
      <c r="A26" s="14" t="s">
        <v>72</v>
      </c>
      <c r="B26" s="74" t="s">
        <v>22</v>
      </c>
      <c r="C26" s="74"/>
      <c r="D26" s="74"/>
      <c r="E26" s="74"/>
      <c r="F26" s="74"/>
      <c r="G26" s="74"/>
      <c r="H26" s="5" t="s">
        <v>13</v>
      </c>
      <c r="I26" s="146">
        <v>0</v>
      </c>
      <c r="J26" s="146"/>
    </row>
    <row r="27" spans="1:10" ht="12.75">
      <c r="A27" s="14" t="s">
        <v>73</v>
      </c>
      <c r="B27" s="74" t="s">
        <v>23</v>
      </c>
      <c r="C27" s="74"/>
      <c r="D27" s="74"/>
      <c r="E27" s="74"/>
      <c r="F27" s="74"/>
      <c r="G27" s="74"/>
      <c r="H27" s="5" t="s">
        <v>13</v>
      </c>
      <c r="I27" s="146">
        <v>0</v>
      </c>
      <c r="J27" s="146"/>
    </row>
    <row r="28" spans="1:10" ht="12.75">
      <c r="A28" s="14" t="s">
        <v>74</v>
      </c>
      <c r="B28" s="74" t="s">
        <v>24</v>
      </c>
      <c r="C28" s="74"/>
      <c r="D28" s="74"/>
      <c r="E28" s="74"/>
      <c r="F28" s="74"/>
      <c r="G28" s="74"/>
      <c r="H28" s="5" t="s">
        <v>13</v>
      </c>
      <c r="I28" s="146">
        <v>0</v>
      </c>
      <c r="J28" s="146"/>
    </row>
    <row r="29" spans="1:10" ht="12.75">
      <c r="A29" s="14">
        <v>10</v>
      </c>
      <c r="B29" s="74" t="s">
        <v>25</v>
      </c>
      <c r="C29" s="74"/>
      <c r="D29" s="74"/>
      <c r="E29" s="74"/>
      <c r="F29" s="74"/>
      <c r="G29" s="74"/>
      <c r="H29" s="5" t="s">
        <v>13</v>
      </c>
      <c r="I29" s="146">
        <v>0</v>
      </c>
      <c r="J29" s="146"/>
    </row>
    <row r="30" spans="1:10" ht="12.75">
      <c r="A30" s="14">
        <v>11</v>
      </c>
      <c r="B30" s="74" t="s">
        <v>26</v>
      </c>
      <c r="C30" s="74"/>
      <c r="D30" s="74"/>
      <c r="E30" s="74"/>
      <c r="F30" s="74"/>
      <c r="G30" s="74"/>
      <c r="H30" s="5" t="s">
        <v>13</v>
      </c>
      <c r="I30" s="146">
        <v>0</v>
      </c>
      <c r="J30" s="146"/>
    </row>
    <row r="31" spans="1:10" ht="12.75">
      <c r="A31" s="14">
        <v>12</v>
      </c>
      <c r="B31" s="74" t="s">
        <v>92</v>
      </c>
      <c r="C31" s="74"/>
      <c r="D31" s="74"/>
      <c r="E31" s="74"/>
      <c r="F31" s="74"/>
      <c r="G31" s="74"/>
      <c r="H31" s="5" t="s">
        <v>13</v>
      </c>
      <c r="I31" s="146">
        <v>0</v>
      </c>
      <c r="J31" s="146"/>
    </row>
    <row r="32" spans="1:10" ht="12.75">
      <c r="A32" s="14" t="s">
        <v>77</v>
      </c>
      <c r="B32" s="74" t="s">
        <v>28</v>
      </c>
      <c r="C32" s="74"/>
      <c r="D32" s="74"/>
      <c r="E32" s="74"/>
      <c r="F32" s="74"/>
      <c r="G32" s="74"/>
      <c r="H32" s="5" t="s">
        <v>13</v>
      </c>
      <c r="I32" s="146">
        <f>I15+I21+I22-I23</f>
        <v>42841.56733333337</v>
      </c>
      <c r="J32" s="146"/>
    </row>
    <row r="33" spans="1:10" ht="21" customHeight="1">
      <c r="A33" s="97" t="s">
        <v>76</v>
      </c>
      <c r="B33" s="97"/>
      <c r="C33" s="97"/>
      <c r="D33" s="97"/>
      <c r="E33" s="97"/>
      <c r="F33" s="97"/>
      <c r="G33" s="97"/>
      <c r="H33" s="97"/>
      <c r="I33" s="97"/>
      <c r="J33" s="97"/>
    </row>
    <row r="34" spans="1:13" ht="44.25" customHeight="1">
      <c r="A34" s="9" t="s">
        <v>75</v>
      </c>
      <c r="B34" s="93" t="s">
        <v>29</v>
      </c>
      <c r="C34" s="93"/>
      <c r="D34" s="93"/>
      <c r="E34" s="93"/>
      <c r="F34" s="9" t="s">
        <v>30</v>
      </c>
      <c r="G34" s="9" t="s">
        <v>31</v>
      </c>
      <c r="H34" s="7" t="s">
        <v>32</v>
      </c>
      <c r="I34" s="98" t="s">
        <v>33</v>
      </c>
      <c r="J34" s="99"/>
      <c r="K34" s="2"/>
      <c r="L34" s="2"/>
      <c r="M34" s="2"/>
    </row>
    <row r="35" spans="1:10" ht="21.75" customHeight="1">
      <c r="A35" s="100" t="s">
        <v>34</v>
      </c>
      <c r="B35" s="100"/>
      <c r="C35" s="100"/>
      <c r="D35" s="100"/>
      <c r="E35" s="100"/>
      <c r="F35" s="100"/>
      <c r="G35" s="100"/>
      <c r="H35" s="100"/>
      <c r="I35" s="100"/>
      <c r="J35" s="101"/>
    </row>
    <row r="36" spans="1:11" ht="18.75" customHeight="1">
      <c r="A36" s="14" t="s">
        <v>78</v>
      </c>
      <c r="B36" s="113" t="s">
        <v>163</v>
      </c>
      <c r="C36" s="114"/>
      <c r="D36" s="114"/>
      <c r="E36" s="115"/>
      <c r="F36" s="88">
        <v>1346</v>
      </c>
      <c r="G36" s="5">
        <v>5.9</v>
      </c>
      <c r="H36" s="29">
        <f>F36*G36*6+F36*G36/30*16</f>
        <v>51883.81333333334</v>
      </c>
      <c r="I36" s="82"/>
      <c r="J36" s="83"/>
      <c r="K36" s="17"/>
    </row>
    <row r="37" spans="1:11" ht="15" customHeight="1">
      <c r="A37" s="14" t="s">
        <v>79</v>
      </c>
      <c r="B37" s="73" t="s">
        <v>165</v>
      </c>
      <c r="C37" s="73"/>
      <c r="D37" s="73"/>
      <c r="E37" s="73"/>
      <c r="F37" s="89"/>
      <c r="G37" s="5">
        <v>10.08</v>
      </c>
      <c r="H37" s="29">
        <f>F36*G37*6+F36*G37/30*16</f>
        <v>88642.176</v>
      </c>
      <c r="I37" s="82"/>
      <c r="J37" s="83"/>
      <c r="K37" s="17"/>
    </row>
    <row r="38" spans="1:11" ht="15" customHeight="1">
      <c r="A38" s="14" t="s">
        <v>86</v>
      </c>
      <c r="B38" s="74" t="s">
        <v>166</v>
      </c>
      <c r="C38" s="74"/>
      <c r="D38" s="74"/>
      <c r="E38" s="74"/>
      <c r="F38" s="89"/>
      <c r="G38" s="50">
        <v>3.87</v>
      </c>
      <c r="H38" s="29">
        <f>F36*G38*6+F36*G38/30*16</f>
        <v>34032.264</v>
      </c>
      <c r="I38" s="82"/>
      <c r="J38" s="83"/>
      <c r="K38" s="17"/>
    </row>
    <row r="39" spans="1:11" ht="15.75" customHeight="1">
      <c r="A39" s="14" t="s">
        <v>87</v>
      </c>
      <c r="B39" s="73" t="s">
        <v>164</v>
      </c>
      <c r="C39" s="73"/>
      <c r="D39" s="73"/>
      <c r="E39" s="73"/>
      <c r="F39" s="89"/>
      <c r="G39" s="50">
        <v>1.8</v>
      </c>
      <c r="H39" s="29">
        <f>F36*G39*6+F36*G39/30*16</f>
        <v>15828.960000000001</v>
      </c>
      <c r="I39" s="82"/>
      <c r="J39" s="83"/>
      <c r="K39" s="17"/>
    </row>
    <row r="40" spans="1:11" ht="23.25" customHeight="1">
      <c r="A40" s="14" t="s">
        <v>88</v>
      </c>
      <c r="B40" s="73" t="s">
        <v>167</v>
      </c>
      <c r="C40" s="73"/>
      <c r="D40" s="73"/>
      <c r="E40" s="73"/>
      <c r="F40" s="89"/>
      <c r="G40" s="50">
        <v>6.5</v>
      </c>
      <c r="H40" s="29">
        <f>F36*G40*6+F36*G40/30*16</f>
        <v>57160.13333333333</v>
      </c>
      <c r="I40" s="82"/>
      <c r="J40" s="83"/>
      <c r="K40" s="17"/>
    </row>
    <row r="41" spans="1:11" ht="15" customHeight="1">
      <c r="A41" s="14" t="s">
        <v>89</v>
      </c>
      <c r="B41" s="74" t="s">
        <v>168</v>
      </c>
      <c r="C41" s="74"/>
      <c r="D41" s="74"/>
      <c r="E41" s="74"/>
      <c r="F41" s="89"/>
      <c r="G41" s="50">
        <v>0.9</v>
      </c>
      <c r="H41" s="29">
        <f>F36*G41*6+F36*G41/30*16</f>
        <v>7914.4800000000005</v>
      </c>
      <c r="I41" s="82"/>
      <c r="J41" s="83"/>
      <c r="K41" s="17"/>
    </row>
    <row r="42" spans="1:11" ht="15.75" customHeight="1">
      <c r="A42" s="14" t="s">
        <v>162</v>
      </c>
      <c r="B42" s="74" t="s">
        <v>169</v>
      </c>
      <c r="C42" s="74"/>
      <c r="D42" s="74"/>
      <c r="E42" s="74"/>
      <c r="F42" s="90"/>
      <c r="G42" s="5">
        <v>2.02</v>
      </c>
      <c r="H42" s="29">
        <f>F36*G42*6+F36*G42/30*16</f>
        <v>17763.610666666667</v>
      </c>
      <c r="I42" s="82"/>
      <c r="J42" s="83"/>
      <c r="K42" s="17"/>
    </row>
    <row r="43" spans="1:11" ht="18.75" customHeight="1">
      <c r="A43" s="94" t="s">
        <v>45</v>
      </c>
      <c r="B43" s="95"/>
      <c r="C43" s="95"/>
      <c r="D43" s="95"/>
      <c r="E43" s="95"/>
      <c r="F43" s="95"/>
      <c r="G43" s="95"/>
      <c r="H43" s="95"/>
      <c r="I43" s="95"/>
      <c r="J43" s="96"/>
      <c r="K43" s="17"/>
    </row>
    <row r="44" spans="1:11" ht="19.5" customHeight="1">
      <c r="A44" s="14" t="s">
        <v>171</v>
      </c>
      <c r="B44" s="73" t="s">
        <v>170</v>
      </c>
      <c r="C44" s="73"/>
      <c r="D44" s="73"/>
      <c r="E44" s="73"/>
      <c r="F44" s="5">
        <v>1346</v>
      </c>
      <c r="G44" s="5">
        <v>5.8</v>
      </c>
      <c r="H44" s="29">
        <f>F44*G44*6+F44*G44/30*16</f>
        <v>51004.426666666666</v>
      </c>
      <c r="I44" s="82"/>
      <c r="J44" s="83"/>
      <c r="K44" s="17"/>
    </row>
    <row r="45" spans="1:11" ht="12.75">
      <c r="A45" s="14" t="s">
        <v>172</v>
      </c>
      <c r="B45" s="79" t="s">
        <v>93</v>
      </c>
      <c r="C45" s="80"/>
      <c r="D45" s="80"/>
      <c r="E45" s="81"/>
      <c r="F45" s="8"/>
      <c r="G45" s="8">
        <f>G36+G37+G38+G39+G40+G41+G42+G44</f>
        <v>36.87</v>
      </c>
      <c r="H45" s="30">
        <f>H36+H37+H38+H39+H40+H41+H42++H44</f>
        <v>324229.86399999994</v>
      </c>
      <c r="I45" s="92">
        <v>240171.87</v>
      </c>
      <c r="J45" s="92"/>
      <c r="K45" s="17"/>
    </row>
    <row r="46" spans="1:10" ht="27" customHeight="1">
      <c r="A46" s="17"/>
      <c r="B46" s="91" t="s">
        <v>155</v>
      </c>
      <c r="C46" s="91"/>
      <c r="D46" s="91"/>
      <c r="E46" s="91"/>
      <c r="F46" s="91"/>
      <c r="G46" s="91"/>
      <c r="H46" s="91"/>
      <c r="I46" s="91"/>
      <c r="J46" s="91"/>
    </row>
    <row r="47" spans="1:10" ht="36.75" customHeight="1">
      <c r="A47" s="7" t="s">
        <v>75</v>
      </c>
      <c r="B47" s="86" t="s">
        <v>52</v>
      </c>
      <c r="C47" s="87"/>
      <c r="D47" s="86" t="s">
        <v>48</v>
      </c>
      <c r="E47" s="165"/>
      <c r="F47" s="165"/>
      <c r="G47" s="165"/>
      <c r="H47" s="165"/>
      <c r="I47" s="87"/>
      <c r="J47" s="9" t="s">
        <v>49</v>
      </c>
    </row>
    <row r="48" spans="1:10" ht="12.75" customHeight="1">
      <c r="A48" s="5">
        <v>23</v>
      </c>
      <c r="B48" s="70" t="s">
        <v>391</v>
      </c>
      <c r="C48" s="71" t="s">
        <v>391</v>
      </c>
      <c r="D48" s="64" t="s">
        <v>390</v>
      </c>
      <c r="E48" s="127" t="s">
        <v>390</v>
      </c>
      <c r="F48" s="127" t="s">
        <v>390</v>
      </c>
      <c r="G48" s="127" t="s">
        <v>390</v>
      </c>
      <c r="H48" s="127" t="s">
        <v>390</v>
      </c>
      <c r="I48" s="65" t="s">
        <v>390</v>
      </c>
      <c r="J48" s="5">
        <v>3786</v>
      </c>
    </row>
    <row r="49" spans="1:10" ht="12.75" customHeight="1">
      <c r="A49" s="5">
        <v>24</v>
      </c>
      <c r="B49" s="70" t="s">
        <v>393</v>
      </c>
      <c r="C49" s="71" t="s">
        <v>391</v>
      </c>
      <c r="D49" s="64" t="s">
        <v>392</v>
      </c>
      <c r="E49" s="127" t="s">
        <v>392</v>
      </c>
      <c r="F49" s="127" t="s">
        <v>392</v>
      </c>
      <c r="G49" s="127" t="s">
        <v>392</v>
      </c>
      <c r="H49" s="127" t="s">
        <v>392</v>
      </c>
      <c r="I49" s="65" t="s">
        <v>392</v>
      </c>
      <c r="J49" s="5">
        <v>6002</v>
      </c>
    </row>
    <row r="50" spans="1:10" ht="12.75" customHeight="1" hidden="1">
      <c r="A50" s="5">
        <v>25</v>
      </c>
      <c r="B50" s="70"/>
      <c r="C50" s="71"/>
      <c r="D50" s="64"/>
      <c r="E50" s="127"/>
      <c r="F50" s="127"/>
      <c r="G50" s="127"/>
      <c r="H50" s="127"/>
      <c r="I50" s="65"/>
      <c r="J50" s="5"/>
    </row>
    <row r="51" spans="1:10" ht="12.75" customHeight="1" hidden="1">
      <c r="A51" s="5"/>
      <c r="B51" s="70"/>
      <c r="C51" s="71"/>
      <c r="D51" s="133"/>
      <c r="E51" s="134"/>
      <c r="F51" s="134"/>
      <c r="G51" s="134"/>
      <c r="H51" s="134"/>
      <c r="I51" s="135"/>
      <c r="J51" s="8"/>
    </row>
    <row r="52" spans="1:10" ht="12.75" customHeight="1" hidden="1">
      <c r="A52" s="5"/>
      <c r="B52" s="70"/>
      <c r="C52" s="71"/>
      <c r="D52" s="133"/>
      <c r="E52" s="134"/>
      <c r="F52" s="134"/>
      <c r="G52" s="134"/>
      <c r="H52" s="134"/>
      <c r="I52" s="135"/>
      <c r="J52" s="8"/>
    </row>
    <row r="53" spans="1:10" ht="12.75" customHeight="1" hidden="1">
      <c r="A53" s="5"/>
      <c r="B53" s="70"/>
      <c r="C53" s="71"/>
      <c r="D53" s="79"/>
      <c r="E53" s="80"/>
      <c r="F53" s="80"/>
      <c r="G53" s="80"/>
      <c r="H53" s="80"/>
      <c r="I53" s="81"/>
      <c r="J53" s="5"/>
    </row>
    <row r="54" spans="1:10" ht="12.75" customHeight="1" hidden="1">
      <c r="A54" s="5"/>
      <c r="B54" s="70"/>
      <c r="C54" s="71"/>
      <c r="D54" s="133"/>
      <c r="E54" s="134"/>
      <c r="F54" s="134"/>
      <c r="G54" s="134"/>
      <c r="H54" s="134"/>
      <c r="I54" s="135"/>
      <c r="J54" s="8"/>
    </row>
    <row r="55" spans="1:10" ht="12.75" customHeight="1" hidden="1">
      <c r="A55" s="5"/>
      <c r="B55" s="70"/>
      <c r="C55" s="71"/>
      <c r="D55" s="118"/>
      <c r="E55" s="160"/>
      <c r="F55" s="160"/>
      <c r="G55" s="160"/>
      <c r="H55" s="160"/>
      <c r="I55" s="119"/>
      <c r="J55" s="8"/>
    </row>
    <row r="56" spans="1:10" ht="12.75" customHeight="1" hidden="1">
      <c r="A56" s="5"/>
      <c r="B56" s="70"/>
      <c r="C56" s="71"/>
      <c r="D56" s="118"/>
      <c r="E56" s="160"/>
      <c r="F56" s="160"/>
      <c r="G56" s="160"/>
      <c r="H56" s="160"/>
      <c r="I56" s="119"/>
      <c r="J56" s="8"/>
    </row>
    <row r="57" spans="1:10" ht="21" customHeight="1">
      <c r="A57" s="5">
        <v>25</v>
      </c>
      <c r="B57" s="82"/>
      <c r="C57" s="83"/>
      <c r="D57" s="130" t="s">
        <v>50</v>
      </c>
      <c r="E57" s="131"/>
      <c r="F57" s="131"/>
      <c r="G57" s="131"/>
      <c r="H57" s="131"/>
      <c r="I57" s="132"/>
      <c r="J57" s="8">
        <f>SUM(J48:J56)</f>
        <v>9788</v>
      </c>
    </row>
    <row r="58" spans="1:10" ht="21" customHeight="1">
      <c r="A58" s="19"/>
      <c r="B58" s="23"/>
      <c r="C58" s="23"/>
      <c r="D58" s="20"/>
      <c r="E58" s="20"/>
      <c r="F58" s="20"/>
      <c r="G58" s="20"/>
      <c r="H58" s="20"/>
      <c r="I58" s="20"/>
      <c r="J58" s="21"/>
    </row>
    <row r="59" spans="1:10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21.75" customHeight="1">
      <c r="A60" s="26" t="s">
        <v>94</v>
      </c>
      <c r="B60" s="72" t="s">
        <v>335</v>
      </c>
      <c r="C60" s="72"/>
      <c r="D60" s="72"/>
      <c r="E60" s="72"/>
      <c r="F60" s="72"/>
      <c r="G60" s="72"/>
      <c r="H60" s="72"/>
      <c r="I60" s="72"/>
      <c r="J60" s="72"/>
    </row>
    <row r="61" spans="1:22" ht="12.75">
      <c r="A61" s="25" t="s">
        <v>95</v>
      </c>
      <c r="B61" s="66" t="s">
        <v>98</v>
      </c>
      <c r="C61" s="66"/>
      <c r="D61" s="66"/>
      <c r="E61" s="66"/>
      <c r="F61" s="66"/>
      <c r="G61" s="66"/>
      <c r="H61" s="66"/>
      <c r="I61" s="66"/>
      <c r="J61" s="66"/>
      <c r="M61" s="25"/>
      <c r="N61" s="25"/>
      <c r="O61" s="25"/>
      <c r="P61" s="25"/>
      <c r="Q61" s="25"/>
      <c r="R61" s="25"/>
      <c r="S61" s="25"/>
      <c r="T61" s="25"/>
      <c r="U61" s="25"/>
      <c r="V61" s="25"/>
    </row>
    <row r="62" spans="1:22" ht="12.75">
      <c r="A62" s="25" t="s">
        <v>96</v>
      </c>
      <c r="B62" s="66" t="s">
        <v>394</v>
      </c>
      <c r="C62" s="66"/>
      <c r="D62" s="66"/>
      <c r="E62" s="66"/>
      <c r="F62" s="66"/>
      <c r="G62" s="66"/>
      <c r="H62" s="66"/>
      <c r="I62" s="66"/>
      <c r="J62" s="66"/>
      <c r="M62" s="25"/>
      <c r="N62" s="25"/>
      <c r="O62" s="25"/>
      <c r="P62" s="25"/>
      <c r="Q62" s="25"/>
      <c r="R62" s="25"/>
      <c r="S62" s="25"/>
      <c r="T62" s="25"/>
      <c r="U62" s="25"/>
      <c r="V62" s="25"/>
    </row>
    <row r="63" spans="1:22" ht="12.75">
      <c r="A63" s="25" t="s">
        <v>97</v>
      </c>
      <c r="B63" s="66" t="s">
        <v>395</v>
      </c>
      <c r="C63" s="66"/>
      <c r="D63" s="66"/>
      <c r="E63" s="66"/>
      <c r="F63" s="66"/>
      <c r="G63" s="66"/>
      <c r="H63" s="66"/>
      <c r="I63" s="66"/>
      <c r="J63" s="66"/>
      <c r="M63" s="25"/>
      <c r="N63" s="25"/>
      <c r="O63" s="25"/>
      <c r="P63" s="25"/>
      <c r="Q63" s="25"/>
      <c r="R63" s="25"/>
      <c r="S63" s="25"/>
      <c r="T63" s="25"/>
      <c r="U63" s="25"/>
      <c r="V63" s="25"/>
    </row>
    <row r="64" spans="1:22" ht="44.25" customHeight="1">
      <c r="A64" s="25"/>
      <c r="B64" s="18"/>
      <c r="C64" s="18"/>
      <c r="D64" s="18"/>
      <c r="E64" s="18"/>
      <c r="F64" s="18"/>
      <c r="G64" s="18"/>
      <c r="H64" s="18"/>
      <c r="I64" s="18"/>
      <c r="J64" s="18"/>
      <c r="M64" s="25"/>
      <c r="N64" s="25"/>
      <c r="O64" s="25"/>
      <c r="P64" s="25"/>
      <c r="Q64" s="25"/>
      <c r="R64" s="25"/>
      <c r="S64" s="25"/>
      <c r="T64" s="25"/>
      <c r="U64" s="25"/>
      <c r="V64" s="25"/>
    </row>
    <row r="65" spans="1:22" ht="12.75">
      <c r="A65" s="66" t="s">
        <v>396</v>
      </c>
      <c r="B65" s="66"/>
      <c r="C65" s="66"/>
      <c r="D65" s="66"/>
      <c r="E65" s="66"/>
      <c r="F65" s="66"/>
      <c r="G65" s="66"/>
      <c r="H65" s="66"/>
      <c r="I65" s="66"/>
      <c r="J65" s="66"/>
      <c r="M65" s="25"/>
      <c r="N65" s="25"/>
      <c r="O65" s="25"/>
      <c r="P65" s="25"/>
      <c r="Q65" s="25"/>
      <c r="R65" s="25"/>
      <c r="S65" s="25"/>
      <c r="T65" s="25"/>
      <c r="U65" s="25"/>
      <c r="V65" s="25"/>
    </row>
    <row r="66" spans="1:22" ht="12.75" customHeight="1">
      <c r="A66" s="75">
        <v>43903</v>
      </c>
      <c r="B66" s="75"/>
      <c r="C66" s="75"/>
      <c r="D66" s="18"/>
      <c r="E66" s="18"/>
      <c r="F66" s="18"/>
      <c r="G66" s="18"/>
      <c r="H66" s="18"/>
      <c r="I66" s="18"/>
      <c r="J66" s="18"/>
      <c r="M66" s="25"/>
      <c r="N66" s="25"/>
      <c r="O66" s="25"/>
      <c r="P66" s="25"/>
      <c r="Q66" s="25"/>
      <c r="R66" s="25"/>
      <c r="S66" s="25"/>
      <c r="T66" s="25"/>
      <c r="U66" s="25"/>
      <c r="V66" s="25"/>
    </row>
    <row r="67" spans="1:10" ht="78" customHeight="1">
      <c r="A67" s="66" t="s">
        <v>51</v>
      </c>
      <c r="B67" s="66"/>
      <c r="C67" s="66"/>
      <c r="D67" s="66"/>
      <c r="E67" s="2"/>
      <c r="F67" s="2"/>
      <c r="G67" s="2"/>
      <c r="H67" s="2"/>
      <c r="I67" s="2"/>
      <c r="J67" s="2"/>
    </row>
    <row r="68" spans="1:10" ht="12.75">
      <c r="A68" s="66" t="s">
        <v>66</v>
      </c>
      <c r="B68" s="66"/>
      <c r="C68" s="66"/>
      <c r="D68" s="66"/>
      <c r="E68" s="2"/>
      <c r="F68" s="2"/>
      <c r="G68" s="2"/>
      <c r="H68" s="2"/>
      <c r="I68" s="2"/>
      <c r="J68" s="2"/>
    </row>
    <row r="69" spans="2:10" ht="12.75">
      <c r="B69" s="2"/>
      <c r="C69" s="2"/>
      <c r="D69" s="2"/>
      <c r="E69" s="2"/>
      <c r="F69" s="2"/>
      <c r="G69" s="2"/>
      <c r="H69" s="2"/>
      <c r="I69" s="2"/>
      <c r="J69" s="2"/>
    </row>
    <row r="70" spans="2:10" ht="12.75">
      <c r="B70" s="2"/>
      <c r="C70" s="2"/>
      <c r="D70" s="2"/>
      <c r="E70" s="2"/>
      <c r="F70" s="2"/>
      <c r="G70" s="2"/>
      <c r="H70" s="2"/>
      <c r="I70" s="2"/>
      <c r="J70" s="2"/>
    </row>
  </sheetData>
  <sheetProtection/>
  <mergeCells count="106">
    <mergeCell ref="B1:J1"/>
    <mergeCell ref="B2:J2"/>
    <mergeCell ref="G4:J4"/>
    <mergeCell ref="G5:J5"/>
    <mergeCell ref="G6:J6"/>
    <mergeCell ref="B8:J8"/>
    <mergeCell ref="B10:I10"/>
    <mergeCell ref="B11:G11"/>
    <mergeCell ref="I11:J11"/>
    <mergeCell ref="B12:G12"/>
    <mergeCell ref="I12:J12"/>
    <mergeCell ref="B13:G13"/>
    <mergeCell ref="I13:J13"/>
    <mergeCell ref="B14:G14"/>
    <mergeCell ref="I14:J14"/>
    <mergeCell ref="B15:G15"/>
    <mergeCell ref="I15:J15"/>
    <mergeCell ref="B16:G16"/>
    <mergeCell ref="I16:J16"/>
    <mergeCell ref="B23:G23"/>
    <mergeCell ref="I23:J23"/>
    <mergeCell ref="B17:G17"/>
    <mergeCell ref="I17:J17"/>
    <mergeCell ref="B18:G18"/>
    <mergeCell ref="I18:J18"/>
    <mergeCell ref="B19:G19"/>
    <mergeCell ref="I19:J19"/>
    <mergeCell ref="B20:G20"/>
    <mergeCell ref="I20:J20"/>
    <mergeCell ref="B21:G21"/>
    <mergeCell ref="I21:J21"/>
    <mergeCell ref="B22:G22"/>
    <mergeCell ref="I22:J22"/>
    <mergeCell ref="B24:G24"/>
    <mergeCell ref="I24:J24"/>
    <mergeCell ref="B25:G25"/>
    <mergeCell ref="I25:J25"/>
    <mergeCell ref="B27:G27"/>
    <mergeCell ref="I27:J27"/>
    <mergeCell ref="B26:G26"/>
    <mergeCell ref="I26:J26"/>
    <mergeCell ref="B28:G28"/>
    <mergeCell ref="I28:J28"/>
    <mergeCell ref="B30:G30"/>
    <mergeCell ref="I30:J30"/>
    <mergeCell ref="B29:G29"/>
    <mergeCell ref="I29:J29"/>
    <mergeCell ref="B31:G31"/>
    <mergeCell ref="I31:J31"/>
    <mergeCell ref="B32:G32"/>
    <mergeCell ref="I32:J32"/>
    <mergeCell ref="A33:J33"/>
    <mergeCell ref="B34:E34"/>
    <mergeCell ref="I34:J34"/>
    <mergeCell ref="A35:J35"/>
    <mergeCell ref="B46:J46"/>
    <mergeCell ref="I42:J42"/>
    <mergeCell ref="B36:E36"/>
    <mergeCell ref="I36:J36"/>
    <mergeCell ref="B39:E39"/>
    <mergeCell ref="I39:J39"/>
    <mergeCell ref="B40:E40"/>
    <mergeCell ref="B37:E37"/>
    <mergeCell ref="I37:J37"/>
    <mergeCell ref="B38:E38"/>
    <mergeCell ref="I40:J40"/>
    <mergeCell ref="A43:J43"/>
    <mergeCell ref="I38:J38"/>
    <mergeCell ref="F36:F42"/>
    <mergeCell ref="B44:E44"/>
    <mergeCell ref="I44:J44"/>
    <mergeCell ref="B42:E42"/>
    <mergeCell ref="B45:E45"/>
    <mergeCell ref="I45:J45"/>
    <mergeCell ref="I41:J41"/>
    <mergeCell ref="B41:E41"/>
    <mergeCell ref="D48:I48"/>
    <mergeCell ref="B49:C49"/>
    <mergeCell ref="D49:I49"/>
    <mergeCell ref="B47:C47"/>
    <mergeCell ref="B50:C50"/>
    <mergeCell ref="D50:I50"/>
    <mergeCell ref="D47:I47"/>
    <mergeCell ref="B48:C48"/>
    <mergeCell ref="D51:I51"/>
    <mergeCell ref="D52:I52"/>
    <mergeCell ref="D53:I53"/>
    <mergeCell ref="D54:I54"/>
    <mergeCell ref="B53:C53"/>
    <mergeCell ref="D55:I55"/>
    <mergeCell ref="B51:C51"/>
    <mergeCell ref="B52:C52"/>
    <mergeCell ref="D56:I56"/>
    <mergeCell ref="B57:C57"/>
    <mergeCell ref="D57:I57"/>
    <mergeCell ref="B54:C54"/>
    <mergeCell ref="B55:C55"/>
    <mergeCell ref="B56:C56"/>
    <mergeCell ref="A67:D67"/>
    <mergeCell ref="A68:D68"/>
    <mergeCell ref="B60:J60"/>
    <mergeCell ref="B61:J61"/>
    <mergeCell ref="B62:J62"/>
    <mergeCell ref="B63:J63"/>
    <mergeCell ref="A65:J65"/>
    <mergeCell ref="A66:C6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V73"/>
  <sheetViews>
    <sheetView zoomScaleSheetLayoutView="98" zoomScalePageLayoutView="0" workbookViewId="0" topLeftCell="A46">
      <selection activeCell="A50" sqref="A50:J71"/>
    </sheetView>
  </sheetViews>
  <sheetFormatPr defaultColWidth="9.00390625" defaultRowHeight="12.75"/>
  <cols>
    <col min="1" max="1" width="3.875" style="0" customWidth="1"/>
    <col min="2" max="2" width="2.75390625" style="0" customWidth="1"/>
    <col min="3" max="3" width="10.125" style="0" customWidth="1"/>
    <col min="4" max="4" width="10.00390625" style="0" customWidth="1"/>
    <col min="5" max="5" width="21.375" style="0" customWidth="1"/>
    <col min="6" max="6" width="6.375" style="0" customWidth="1"/>
    <col min="7" max="7" width="10.125" style="0" customWidth="1"/>
    <col min="8" max="8" width="9.875" style="0" customWidth="1"/>
    <col min="9" max="9" width="2.125" style="0" customWidth="1"/>
    <col min="10" max="10" width="11.25390625" style="0" customWidth="1"/>
  </cols>
  <sheetData>
    <row r="1" spans="2:11" ht="18">
      <c r="B1" s="109" t="s">
        <v>2</v>
      </c>
      <c r="C1" s="109"/>
      <c r="D1" s="109"/>
      <c r="E1" s="109"/>
      <c r="F1" s="109"/>
      <c r="G1" s="109"/>
      <c r="H1" s="109"/>
      <c r="I1" s="109"/>
      <c r="J1" s="109"/>
      <c r="K1" s="1"/>
    </row>
    <row r="2" spans="2:11" ht="12.75">
      <c r="B2" s="110" t="s">
        <v>3</v>
      </c>
      <c r="C2" s="110"/>
      <c r="D2" s="110"/>
      <c r="E2" s="110"/>
      <c r="F2" s="110"/>
      <c r="G2" s="110"/>
      <c r="H2" s="110"/>
      <c r="I2" s="110"/>
      <c r="J2" s="110"/>
      <c r="K2" s="1"/>
    </row>
    <row r="3" ht="7.5" customHeight="1">
      <c r="B3" t="s">
        <v>0</v>
      </c>
    </row>
    <row r="4" spans="7:10" ht="15" customHeight="1" hidden="1">
      <c r="G4" s="111" t="s">
        <v>4</v>
      </c>
      <c r="H4" s="111"/>
      <c r="I4" s="111"/>
      <c r="J4" s="111"/>
    </row>
    <row r="5" spans="7:10" ht="12.75" hidden="1">
      <c r="G5" s="111" t="s">
        <v>1</v>
      </c>
      <c r="H5" s="111"/>
      <c r="I5" s="111"/>
      <c r="J5" s="111"/>
    </row>
    <row r="6" spans="7:10" ht="12.75" hidden="1">
      <c r="G6" s="111" t="s">
        <v>53</v>
      </c>
      <c r="H6" s="111"/>
      <c r="I6" s="111"/>
      <c r="J6" s="111"/>
    </row>
    <row r="7" ht="8.25" customHeight="1"/>
    <row r="8" spans="2:10" ht="28.5" customHeight="1">
      <c r="B8" s="112" t="s">
        <v>135</v>
      </c>
      <c r="C8" s="112"/>
      <c r="D8" s="112"/>
      <c r="E8" s="112"/>
      <c r="F8" s="112"/>
      <c r="G8" s="112"/>
      <c r="H8" s="112"/>
      <c r="I8" s="112"/>
      <c r="J8" s="112"/>
    </row>
    <row r="9" ht="6.75" customHeight="1"/>
    <row r="10" spans="2:13" ht="29.25" customHeight="1">
      <c r="B10" s="106" t="s">
        <v>5</v>
      </c>
      <c r="C10" s="106"/>
      <c r="D10" s="106"/>
      <c r="E10" s="106"/>
      <c r="F10" s="106"/>
      <c r="G10" s="106"/>
      <c r="H10" s="106"/>
      <c r="I10" s="107"/>
      <c r="J10" s="4"/>
      <c r="K10" s="4"/>
      <c r="L10" s="4"/>
      <c r="M10" s="4"/>
    </row>
    <row r="11" spans="1:10" ht="32.25" customHeight="1">
      <c r="A11" s="7" t="s">
        <v>75</v>
      </c>
      <c r="B11" s="93" t="s">
        <v>6</v>
      </c>
      <c r="C11" s="93"/>
      <c r="D11" s="93"/>
      <c r="E11" s="93"/>
      <c r="F11" s="93"/>
      <c r="G11" s="93"/>
      <c r="H11" s="9" t="s">
        <v>101</v>
      </c>
      <c r="I11" s="93" t="s">
        <v>8</v>
      </c>
      <c r="J11" s="93"/>
    </row>
    <row r="12" spans="1:10" ht="12.75">
      <c r="A12" s="14">
        <v>1</v>
      </c>
      <c r="B12" s="74" t="s">
        <v>9</v>
      </c>
      <c r="C12" s="74"/>
      <c r="D12" s="74"/>
      <c r="E12" s="74"/>
      <c r="F12" s="74"/>
      <c r="G12" s="74"/>
      <c r="H12" s="6"/>
      <c r="I12" s="108">
        <v>43466</v>
      </c>
      <c r="J12" s="108"/>
    </row>
    <row r="13" spans="1:10" ht="12.75">
      <c r="A13" s="14">
        <v>2</v>
      </c>
      <c r="B13" s="74" t="s">
        <v>10</v>
      </c>
      <c r="C13" s="74"/>
      <c r="D13" s="74"/>
      <c r="E13" s="74"/>
      <c r="F13" s="74"/>
      <c r="G13" s="74"/>
      <c r="H13" s="6"/>
      <c r="I13" s="108">
        <v>43830</v>
      </c>
      <c r="J13" s="108"/>
    </row>
    <row r="14" spans="1:10" ht="12.75">
      <c r="A14" s="14">
        <v>3</v>
      </c>
      <c r="B14" s="74" t="s">
        <v>11</v>
      </c>
      <c r="C14" s="74"/>
      <c r="D14" s="74"/>
      <c r="E14" s="74"/>
      <c r="F14" s="74"/>
      <c r="G14" s="74"/>
      <c r="H14" s="5" t="s">
        <v>13</v>
      </c>
      <c r="I14" s="92">
        <v>0</v>
      </c>
      <c r="J14" s="92"/>
    </row>
    <row r="15" spans="1:10" ht="12.75">
      <c r="A15" s="14">
        <v>4</v>
      </c>
      <c r="B15" s="74" t="s">
        <v>12</v>
      </c>
      <c r="C15" s="74"/>
      <c r="D15" s="74"/>
      <c r="E15" s="74"/>
      <c r="F15" s="74"/>
      <c r="G15" s="74"/>
      <c r="H15" s="5" t="s">
        <v>13</v>
      </c>
      <c r="I15" s="92">
        <v>0</v>
      </c>
      <c r="J15" s="92"/>
    </row>
    <row r="16" spans="1:10" ht="12.75">
      <c r="A16" s="14">
        <v>5</v>
      </c>
      <c r="B16" s="74" t="s">
        <v>14</v>
      </c>
      <c r="C16" s="74"/>
      <c r="D16" s="74"/>
      <c r="E16" s="74"/>
      <c r="F16" s="74"/>
      <c r="G16" s="74"/>
      <c r="H16" s="5" t="s">
        <v>13</v>
      </c>
      <c r="I16" s="92">
        <v>697421.82</v>
      </c>
      <c r="J16" s="92"/>
    </row>
    <row r="17" spans="1:10" ht="12.75">
      <c r="A17" s="14">
        <v>6</v>
      </c>
      <c r="B17" s="74" t="s">
        <v>15</v>
      </c>
      <c r="C17" s="74"/>
      <c r="D17" s="74"/>
      <c r="E17" s="74"/>
      <c r="F17" s="74"/>
      <c r="G17" s="74"/>
      <c r="H17" s="5" t="s">
        <v>13</v>
      </c>
      <c r="I17" s="92">
        <v>161787.48</v>
      </c>
      <c r="J17" s="92"/>
    </row>
    <row r="18" spans="1:11" ht="12.75">
      <c r="A18" s="14" t="s">
        <v>67</v>
      </c>
      <c r="B18" s="74" t="s">
        <v>16</v>
      </c>
      <c r="C18" s="74"/>
      <c r="D18" s="74"/>
      <c r="E18" s="74"/>
      <c r="F18" s="74"/>
      <c r="G18" s="74"/>
      <c r="H18" s="5" t="s">
        <v>13</v>
      </c>
      <c r="I18" s="92">
        <v>80720.52</v>
      </c>
      <c r="J18" s="92"/>
      <c r="K18" s="3"/>
    </row>
    <row r="19" spans="1:10" ht="12.75">
      <c r="A19" s="14" t="s">
        <v>68</v>
      </c>
      <c r="B19" s="74" t="s">
        <v>17</v>
      </c>
      <c r="C19" s="74"/>
      <c r="D19" s="74"/>
      <c r="E19" s="74"/>
      <c r="F19" s="74"/>
      <c r="G19" s="74"/>
      <c r="H19" s="5" t="s">
        <v>13</v>
      </c>
      <c r="I19" s="92">
        <v>40187.04</v>
      </c>
      <c r="J19" s="92"/>
    </row>
    <row r="20" spans="1:10" ht="12.75">
      <c r="A20" s="14" t="s">
        <v>69</v>
      </c>
      <c r="B20" s="74" t="s">
        <v>18</v>
      </c>
      <c r="C20" s="74"/>
      <c r="D20" s="74"/>
      <c r="E20" s="74"/>
      <c r="F20" s="74"/>
      <c r="G20" s="74"/>
      <c r="H20" s="5" t="s">
        <v>13</v>
      </c>
      <c r="I20" s="92">
        <v>40879.92</v>
      </c>
      <c r="J20" s="92"/>
    </row>
    <row r="21" spans="1:10" ht="12.75">
      <c r="A21" s="14">
        <v>7</v>
      </c>
      <c r="B21" s="74" t="s">
        <v>90</v>
      </c>
      <c r="C21" s="74"/>
      <c r="D21" s="74"/>
      <c r="E21" s="74"/>
      <c r="F21" s="74"/>
      <c r="G21" s="74"/>
      <c r="H21" s="5" t="s">
        <v>13</v>
      </c>
      <c r="I21" s="92">
        <f>J60</f>
        <v>104572</v>
      </c>
      <c r="J21" s="92"/>
    </row>
    <row r="22" spans="1:10" ht="45.75" customHeight="1">
      <c r="A22" s="14">
        <v>8</v>
      </c>
      <c r="B22" s="73" t="s">
        <v>91</v>
      </c>
      <c r="C22" s="73"/>
      <c r="D22" s="73"/>
      <c r="E22" s="73"/>
      <c r="F22" s="73"/>
      <c r="G22" s="73"/>
      <c r="H22" s="24" t="s">
        <v>13</v>
      </c>
      <c r="I22" s="105">
        <f>I18+I20</f>
        <v>121600.44</v>
      </c>
      <c r="J22" s="105"/>
    </row>
    <row r="23" spans="1:10" ht="12.75" customHeight="1">
      <c r="A23" s="14">
        <v>9</v>
      </c>
      <c r="B23" s="113" t="s">
        <v>64</v>
      </c>
      <c r="C23" s="114"/>
      <c r="D23" s="114"/>
      <c r="E23" s="114"/>
      <c r="F23" s="114"/>
      <c r="G23" s="115"/>
      <c r="H23" s="24" t="s">
        <v>13</v>
      </c>
      <c r="I23" s="116">
        <v>32510</v>
      </c>
      <c r="J23" s="117"/>
    </row>
    <row r="24" spans="1:10" ht="12.75">
      <c r="A24" s="14" t="s">
        <v>102</v>
      </c>
      <c r="B24" s="74" t="s">
        <v>19</v>
      </c>
      <c r="C24" s="74"/>
      <c r="D24" s="74"/>
      <c r="E24" s="74"/>
      <c r="F24" s="74"/>
      <c r="G24" s="74"/>
      <c r="H24" s="5" t="s">
        <v>13</v>
      </c>
      <c r="I24" s="92">
        <v>177336.08</v>
      </c>
      <c r="J24" s="92"/>
    </row>
    <row r="25" spans="1:10" ht="12.75">
      <c r="A25" s="14" t="s">
        <v>103</v>
      </c>
      <c r="B25" s="74" t="s">
        <v>20</v>
      </c>
      <c r="C25" s="74"/>
      <c r="D25" s="74"/>
      <c r="E25" s="74"/>
      <c r="F25" s="74"/>
      <c r="G25" s="74"/>
      <c r="H25" s="5" t="s">
        <v>13</v>
      </c>
      <c r="I25" s="92">
        <v>177336.08</v>
      </c>
      <c r="J25" s="92"/>
    </row>
    <row r="26" spans="1:10" ht="12.75">
      <c r="A26" s="14" t="s">
        <v>104</v>
      </c>
      <c r="B26" s="74" t="s">
        <v>21</v>
      </c>
      <c r="C26" s="74"/>
      <c r="D26" s="74"/>
      <c r="E26" s="74"/>
      <c r="F26" s="74"/>
      <c r="G26" s="74"/>
      <c r="H26" s="5" t="s">
        <v>13</v>
      </c>
      <c r="I26" s="92">
        <v>0</v>
      </c>
      <c r="J26" s="92"/>
    </row>
    <row r="27" spans="1:10" ht="12.75">
      <c r="A27" s="14" t="s">
        <v>105</v>
      </c>
      <c r="B27" s="74" t="s">
        <v>22</v>
      </c>
      <c r="C27" s="74"/>
      <c r="D27" s="74"/>
      <c r="E27" s="74"/>
      <c r="F27" s="74"/>
      <c r="G27" s="74"/>
      <c r="H27" s="5" t="s">
        <v>13</v>
      </c>
      <c r="I27" s="92">
        <v>0</v>
      </c>
      <c r="J27" s="92"/>
    </row>
    <row r="28" spans="1:10" ht="12.75">
      <c r="A28" s="14" t="s">
        <v>106</v>
      </c>
      <c r="B28" s="74" t="s">
        <v>23</v>
      </c>
      <c r="C28" s="74"/>
      <c r="D28" s="74"/>
      <c r="E28" s="74"/>
      <c r="F28" s="74"/>
      <c r="G28" s="74"/>
      <c r="H28" s="5" t="s">
        <v>13</v>
      </c>
      <c r="I28" s="92">
        <v>0</v>
      </c>
      <c r="J28" s="92"/>
    </row>
    <row r="29" spans="1:10" ht="21.75" customHeight="1">
      <c r="A29" s="14" t="s">
        <v>107</v>
      </c>
      <c r="B29" s="73" t="s">
        <v>209</v>
      </c>
      <c r="C29" s="73"/>
      <c r="D29" s="73"/>
      <c r="E29" s="73"/>
      <c r="F29" s="73"/>
      <c r="G29" s="73"/>
      <c r="H29" s="5" t="s">
        <v>13</v>
      </c>
      <c r="I29" s="92">
        <v>9560.47</v>
      </c>
      <c r="J29" s="92"/>
    </row>
    <row r="30" spans="1:10" ht="12.75">
      <c r="A30" s="14" t="s">
        <v>123</v>
      </c>
      <c r="B30" s="74" t="s">
        <v>25</v>
      </c>
      <c r="C30" s="74"/>
      <c r="D30" s="74"/>
      <c r="E30" s="74"/>
      <c r="F30" s="74"/>
      <c r="G30" s="74"/>
      <c r="H30" s="5" t="s">
        <v>13</v>
      </c>
      <c r="I30" s="92">
        <v>0</v>
      </c>
      <c r="J30" s="92"/>
    </row>
    <row r="31" spans="1:10" ht="12.75">
      <c r="A31" s="14" t="s">
        <v>124</v>
      </c>
      <c r="B31" s="74" t="s">
        <v>26</v>
      </c>
      <c r="C31" s="74"/>
      <c r="D31" s="74"/>
      <c r="E31" s="74"/>
      <c r="F31" s="74"/>
      <c r="G31" s="74"/>
      <c r="H31" s="5" t="s">
        <v>13</v>
      </c>
      <c r="I31" s="92">
        <v>0</v>
      </c>
      <c r="J31" s="92"/>
    </row>
    <row r="32" spans="1:10" ht="12.75">
      <c r="A32" s="14" t="s">
        <v>77</v>
      </c>
      <c r="B32" s="74" t="s">
        <v>92</v>
      </c>
      <c r="C32" s="74"/>
      <c r="D32" s="74"/>
      <c r="E32" s="74"/>
      <c r="F32" s="74"/>
      <c r="G32" s="74"/>
      <c r="H32" s="5" t="s">
        <v>13</v>
      </c>
      <c r="I32" s="92">
        <v>0</v>
      </c>
      <c r="J32" s="92"/>
    </row>
    <row r="33" spans="1:10" ht="12.75">
      <c r="A33" s="14" t="s">
        <v>78</v>
      </c>
      <c r="B33" s="74" t="s">
        <v>28</v>
      </c>
      <c r="C33" s="74"/>
      <c r="D33" s="74"/>
      <c r="E33" s="74"/>
      <c r="F33" s="74"/>
      <c r="G33" s="74"/>
      <c r="H33" s="5" t="s">
        <v>13</v>
      </c>
      <c r="I33" s="92">
        <f>I16+I21+I22+I23-I24-I29</f>
        <v>769207.7100000001</v>
      </c>
      <c r="J33" s="92"/>
    </row>
    <row r="34" spans="1:10" ht="21" customHeight="1">
      <c r="A34" s="97" t="s">
        <v>76</v>
      </c>
      <c r="B34" s="97"/>
      <c r="C34" s="97"/>
      <c r="D34" s="97"/>
      <c r="E34" s="97"/>
      <c r="F34" s="97"/>
      <c r="G34" s="97"/>
      <c r="H34" s="97"/>
      <c r="I34" s="97"/>
      <c r="J34" s="97"/>
    </row>
    <row r="35" spans="1:13" ht="44.25" customHeight="1">
      <c r="A35" s="9" t="s">
        <v>75</v>
      </c>
      <c r="B35" s="93" t="s">
        <v>29</v>
      </c>
      <c r="C35" s="93"/>
      <c r="D35" s="93"/>
      <c r="E35" s="93"/>
      <c r="F35" s="9" t="s">
        <v>30</v>
      </c>
      <c r="G35" s="9" t="s">
        <v>31</v>
      </c>
      <c r="H35" s="7" t="s">
        <v>32</v>
      </c>
      <c r="I35" s="98" t="s">
        <v>33</v>
      </c>
      <c r="J35" s="99"/>
      <c r="K35" s="2"/>
      <c r="L35" s="2"/>
      <c r="M35" s="2"/>
    </row>
    <row r="36" spans="1:10" ht="15" customHeight="1">
      <c r="A36" s="100" t="s">
        <v>34</v>
      </c>
      <c r="B36" s="100"/>
      <c r="C36" s="100"/>
      <c r="D36" s="100"/>
      <c r="E36" s="100"/>
      <c r="F36" s="100"/>
      <c r="G36" s="100"/>
      <c r="H36" s="100"/>
      <c r="I36" s="100"/>
      <c r="J36" s="101"/>
    </row>
    <row r="37" spans="1:11" ht="36" customHeight="1">
      <c r="A37" s="14" t="s">
        <v>79</v>
      </c>
      <c r="B37" s="73" t="s">
        <v>35</v>
      </c>
      <c r="C37" s="73"/>
      <c r="D37" s="73"/>
      <c r="E37" s="73"/>
      <c r="F37" s="88">
        <v>577.4</v>
      </c>
      <c r="G37" s="5">
        <v>10.04</v>
      </c>
      <c r="H37" s="5">
        <f>F37*G37*12</f>
        <v>69565.152</v>
      </c>
      <c r="I37" s="82"/>
      <c r="J37" s="83"/>
      <c r="K37" s="17"/>
    </row>
    <row r="38" spans="1:11" ht="12.75">
      <c r="A38" s="14" t="s">
        <v>108</v>
      </c>
      <c r="B38" s="74" t="s">
        <v>132</v>
      </c>
      <c r="C38" s="74"/>
      <c r="D38" s="74"/>
      <c r="E38" s="74"/>
      <c r="F38" s="89"/>
      <c r="G38" s="11">
        <v>2.6</v>
      </c>
      <c r="H38" s="5">
        <f>F37*G38*12</f>
        <v>18014.88</v>
      </c>
      <c r="I38" s="82"/>
      <c r="J38" s="83"/>
      <c r="K38" s="17"/>
    </row>
    <row r="39" spans="1:11" ht="12.75">
      <c r="A39" s="14" t="s">
        <v>109</v>
      </c>
      <c r="B39" s="74" t="s">
        <v>37</v>
      </c>
      <c r="C39" s="74"/>
      <c r="D39" s="74"/>
      <c r="E39" s="74"/>
      <c r="F39" s="89"/>
      <c r="G39" s="11">
        <v>2.6</v>
      </c>
      <c r="H39" s="5">
        <f>F37*G39*12</f>
        <v>18014.88</v>
      </c>
      <c r="I39" s="82"/>
      <c r="J39" s="83"/>
      <c r="K39" s="17"/>
    </row>
    <row r="40" spans="1:11" ht="12.75">
      <c r="A40" s="14" t="s">
        <v>110</v>
      </c>
      <c r="B40" s="74" t="s">
        <v>38</v>
      </c>
      <c r="C40" s="74"/>
      <c r="D40" s="74"/>
      <c r="E40" s="74"/>
      <c r="F40" s="89"/>
      <c r="G40" s="11">
        <v>2.4</v>
      </c>
      <c r="H40" s="5">
        <f>F37*G40*12</f>
        <v>16629.12</v>
      </c>
      <c r="I40" s="82"/>
      <c r="J40" s="83"/>
      <c r="K40" s="17"/>
    </row>
    <row r="41" spans="1:11" ht="12.75">
      <c r="A41" s="14" t="s">
        <v>111</v>
      </c>
      <c r="B41" s="74" t="s">
        <v>39</v>
      </c>
      <c r="C41" s="74"/>
      <c r="D41" s="74"/>
      <c r="E41" s="74"/>
      <c r="F41" s="89"/>
      <c r="G41" s="11">
        <v>0.9</v>
      </c>
      <c r="H41" s="5">
        <f>F37*G41*12</f>
        <v>6235.92</v>
      </c>
      <c r="I41" s="82"/>
      <c r="J41" s="83"/>
      <c r="K41" s="17"/>
    </row>
    <row r="42" spans="1:11" ht="24" customHeight="1">
      <c r="A42" s="14" t="s">
        <v>112</v>
      </c>
      <c r="B42" s="73" t="s">
        <v>40</v>
      </c>
      <c r="C42" s="73"/>
      <c r="D42" s="73"/>
      <c r="E42" s="73"/>
      <c r="F42" s="89"/>
      <c r="G42" s="11">
        <v>1.54</v>
      </c>
      <c r="H42" s="5">
        <f>F37*G42*12</f>
        <v>10670.352</v>
      </c>
      <c r="I42" s="82"/>
      <c r="J42" s="83"/>
      <c r="K42" s="17"/>
    </row>
    <row r="43" spans="1:11" ht="12.75">
      <c r="A43" s="14" t="s">
        <v>113</v>
      </c>
      <c r="B43" s="74" t="s">
        <v>41</v>
      </c>
      <c r="C43" s="74"/>
      <c r="D43" s="74"/>
      <c r="E43" s="74"/>
      <c r="F43" s="89"/>
      <c r="G43" s="11">
        <v>0</v>
      </c>
      <c r="H43" s="5">
        <f>F37*G43*12</f>
        <v>0</v>
      </c>
      <c r="I43" s="82"/>
      <c r="J43" s="83"/>
      <c r="K43" s="17"/>
    </row>
    <row r="44" spans="1:11" ht="12.75">
      <c r="A44" s="14" t="s">
        <v>86</v>
      </c>
      <c r="B44" s="74" t="s">
        <v>43</v>
      </c>
      <c r="C44" s="74"/>
      <c r="D44" s="74"/>
      <c r="E44" s="74"/>
      <c r="F44" s="89"/>
      <c r="G44" s="5">
        <v>1.61</v>
      </c>
      <c r="H44" s="5">
        <f>F37*G44*12</f>
        <v>11155.368</v>
      </c>
      <c r="I44" s="82"/>
      <c r="J44" s="83"/>
      <c r="K44" s="17"/>
    </row>
    <row r="45" spans="1:11" ht="12.75">
      <c r="A45" s="14" t="s">
        <v>87</v>
      </c>
      <c r="B45" s="74" t="s">
        <v>44</v>
      </c>
      <c r="C45" s="74"/>
      <c r="D45" s="74"/>
      <c r="E45" s="74"/>
      <c r="F45" s="90"/>
      <c r="G45" s="5">
        <v>5.9</v>
      </c>
      <c r="H45" s="5">
        <f>F37*G45*12</f>
        <v>40879.92</v>
      </c>
      <c r="I45" s="82"/>
      <c r="J45" s="83"/>
      <c r="K45" s="17"/>
    </row>
    <row r="46" spans="1:11" ht="16.5" customHeight="1">
      <c r="A46" s="94" t="s">
        <v>45</v>
      </c>
      <c r="B46" s="95"/>
      <c r="C46" s="95"/>
      <c r="D46" s="95"/>
      <c r="E46" s="95"/>
      <c r="F46" s="95"/>
      <c r="G46" s="95"/>
      <c r="H46" s="95"/>
      <c r="I46" s="95"/>
      <c r="J46" s="96"/>
      <c r="K46" s="17"/>
    </row>
    <row r="47" spans="1:11" ht="23.25" customHeight="1">
      <c r="A47" s="14" t="s">
        <v>88</v>
      </c>
      <c r="B47" s="73" t="s">
        <v>46</v>
      </c>
      <c r="C47" s="73"/>
      <c r="D47" s="73"/>
      <c r="E47" s="73"/>
      <c r="F47" s="5">
        <v>577.4</v>
      </c>
      <c r="G47" s="5">
        <v>5.8</v>
      </c>
      <c r="H47" s="5">
        <f>F47*G47*12</f>
        <v>40187.03999999999</v>
      </c>
      <c r="I47" s="82"/>
      <c r="J47" s="83"/>
      <c r="K47" s="17"/>
    </row>
    <row r="48" spans="1:11" ht="12.75">
      <c r="A48" s="14" t="s">
        <v>89</v>
      </c>
      <c r="B48" s="79" t="s">
        <v>93</v>
      </c>
      <c r="C48" s="80"/>
      <c r="D48" s="80"/>
      <c r="E48" s="81"/>
      <c r="F48" s="8"/>
      <c r="G48" s="8">
        <v>23.35</v>
      </c>
      <c r="H48" s="8">
        <f>H37+H44+H45+H47</f>
        <v>161787.47999999998</v>
      </c>
      <c r="I48" s="118">
        <v>177336.08</v>
      </c>
      <c r="J48" s="119"/>
      <c r="K48" s="17"/>
    </row>
    <row r="49" spans="1:11" ht="12.75">
      <c r="A49" s="47"/>
      <c r="B49" s="42"/>
      <c r="C49" s="42"/>
      <c r="D49" s="42"/>
      <c r="E49" s="42"/>
      <c r="F49" s="48"/>
      <c r="G49" s="48"/>
      <c r="H49" s="48"/>
      <c r="I49" s="49"/>
      <c r="J49" s="49"/>
      <c r="K49" s="17"/>
    </row>
    <row r="50" spans="2:10" ht="18.75" customHeight="1">
      <c r="B50" s="91" t="s">
        <v>155</v>
      </c>
      <c r="C50" s="91"/>
      <c r="D50" s="91"/>
      <c r="E50" s="91"/>
      <c r="F50" s="91"/>
      <c r="G50" s="91"/>
      <c r="H50" s="91"/>
      <c r="I50" s="91"/>
      <c r="J50" s="91"/>
    </row>
    <row r="51" spans="1:10" ht="36.75" customHeight="1">
      <c r="A51" s="7" t="s">
        <v>75</v>
      </c>
      <c r="B51" s="86" t="s">
        <v>52</v>
      </c>
      <c r="C51" s="87"/>
      <c r="D51" s="93" t="s">
        <v>48</v>
      </c>
      <c r="E51" s="93"/>
      <c r="F51" s="93"/>
      <c r="G51" s="93"/>
      <c r="H51" s="93"/>
      <c r="I51" s="93"/>
      <c r="J51" s="9" t="s">
        <v>49</v>
      </c>
    </row>
    <row r="52" spans="1:10" ht="12.75">
      <c r="A52" s="5">
        <v>20</v>
      </c>
      <c r="B52" s="61" t="s">
        <v>194</v>
      </c>
      <c r="C52" s="63" t="s">
        <v>202</v>
      </c>
      <c r="D52" s="61" t="s">
        <v>202</v>
      </c>
      <c r="E52" s="62" t="s">
        <v>194</v>
      </c>
      <c r="F52" s="62" t="s">
        <v>202</v>
      </c>
      <c r="G52" s="62">
        <v>751</v>
      </c>
      <c r="H52" s="62" t="s">
        <v>194</v>
      </c>
      <c r="I52" s="63" t="s">
        <v>202</v>
      </c>
      <c r="J52" s="5">
        <v>751</v>
      </c>
    </row>
    <row r="53" spans="1:10" ht="12.75">
      <c r="A53" s="5">
        <v>21</v>
      </c>
      <c r="B53" s="61" t="s">
        <v>195</v>
      </c>
      <c r="C53" s="63"/>
      <c r="D53" s="61" t="s">
        <v>203</v>
      </c>
      <c r="E53" s="62"/>
      <c r="F53" s="62"/>
      <c r="G53" s="62"/>
      <c r="H53" s="62"/>
      <c r="I53" s="63"/>
      <c r="J53" s="5">
        <v>2392</v>
      </c>
    </row>
    <row r="54" spans="1:10" ht="12.75">
      <c r="A54" s="5">
        <v>22</v>
      </c>
      <c r="B54" s="61" t="s">
        <v>196</v>
      </c>
      <c r="C54" s="63"/>
      <c r="D54" s="61" t="s">
        <v>204</v>
      </c>
      <c r="E54" s="62"/>
      <c r="F54" s="62"/>
      <c r="G54" s="62"/>
      <c r="H54" s="62"/>
      <c r="I54" s="63"/>
      <c r="J54" s="5">
        <v>19060</v>
      </c>
    </row>
    <row r="55" spans="1:10" ht="12.75">
      <c r="A55" s="5">
        <v>23</v>
      </c>
      <c r="B55" s="61" t="s">
        <v>197</v>
      </c>
      <c r="C55" s="63"/>
      <c r="D55" s="61" t="s">
        <v>205</v>
      </c>
      <c r="E55" s="122"/>
      <c r="F55" s="122"/>
      <c r="G55" s="122"/>
      <c r="H55" s="122"/>
      <c r="I55" s="123"/>
      <c r="J55" s="5">
        <v>22985</v>
      </c>
    </row>
    <row r="56" spans="1:10" ht="12.75">
      <c r="A56" s="5">
        <v>24</v>
      </c>
      <c r="B56" s="61" t="s">
        <v>198</v>
      </c>
      <c r="C56" s="63"/>
      <c r="D56" s="61" t="s">
        <v>206</v>
      </c>
      <c r="E56" s="122"/>
      <c r="F56" s="122"/>
      <c r="G56" s="122"/>
      <c r="H56" s="122"/>
      <c r="I56" s="123"/>
      <c r="J56" s="5">
        <v>3826</v>
      </c>
    </row>
    <row r="57" spans="1:10" ht="13.5" customHeight="1">
      <c r="A57" s="5">
        <v>25</v>
      </c>
      <c r="B57" s="61" t="s">
        <v>199</v>
      </c>
      <c r="C57" s="63"/>
      <c r="D57" s="76" t="s">
        <v>204</v>
      </c>
      <c r="E57" s="120"/>
      <c r="F57" s="120"/>
      <c r="G57" s="120"/>
      <c r="H57" s="120"/>
      <c r="I57" s="121"/>
      <c r="J57" s="5">
        <v>5156</v>
      </c>
    </row>
    <row r="58" spans="1:10" ht="12.75">
      <c r="A58" s="5">
        <v>26</v>
      </c>
      <c r="B58" s="61" t="s">
        <v>200</v>
      </c>
      <c r="C58" s="63"/>
      <c r="D58" s="61" t="s">
        <v>207</v>
      </c>
      <c r="E58" s="122"/>
      <c r="F58" s="122"/>
      <c r="G58" s="122"/>
      <c r="H58" s="122"/>
      <c r="I58" s="123"/>
      <c r="J58" s="5">
        <v>42439</v>
      </c>
    </row>
    <row r="59" spans="1:10" ht="12.75" customHeight="1">
      <c r="A59" s="5">
        <v>27</v>
      </c>
      <c r="B59" s="61" t="s">
        <v>201</v>
      </c>
      <c r="C59" s="63"/>
      <c r="D59" s="124" t="s">
        <v>208</v>
      </c>
      <c r="E59" s="125"/>
      <c r="F59" s="125"/>
      <c r="G59" s="125"/>
      <c r="H59" s="125"/>
      <c r="I59" s="125"/>
      <c r="J59" s="5">
        <v>7963</v>
      </c>
    </row>
    <row r="60" spans="1:10" ht="21" customHeight="1">
      <c r="A60" s="5">
        <v>28</v>
      </c>
      <c r="B60" s="82"/>
      <c r="C60" s="83"/>
      <c r="D60" s="126" t="s">
        <v>50</v>
      </c>
      <c r="E60" s="126"/>
      <c r="F60" s="126"/>
      <c r="G60" s="126"/>
      <c r="H60" s="126"/>
      <c r="I60" s="126"/>
      <c r="J60" s="8">
        <f>SUM(J52:J59)</f>
        <v>104572</v>
      </c>
    </row>
    <row r="61" spans="1:10" ht="21" customHeight="1">
      <c r="A61" s="19"/>
      <c r="B61" s="23"/>
      <c r="C61" s="23"/>
      <c r="D61" s="20"/>
      <c r="E61" s="20"/>
      <c r="F61" s="20"/>
      <c r="G61" s="20"/>
      <c r="H61" s="20"/>
      <c r="I61" s="20"/>
      <c r="J61" s="21"/>
    </row>
    <row r="62" spans="1:10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21.75" customHeight="1">
      <c r="A63" s="26" t="s">
        <v>94</v>
      </c>
      <c r="B63" s="72" t="s">
        <v>115</v>
      </c>
      <c r="C63" s="72"/>
      <c r="D63" s="72"/>
      <c r="E63" s="72"/>
      <c r="F63" s="72"/>
      <c r="G63" s="72"/>
      <c r="H63" s="72"/>
      <c r="I63" s="72"/>
      <c r="J63" s="72"/>
    </row>
    <row r="64" spans="1:22" ht="12.75">
      <c r="A64" s="25" t="s">
        <v>95</v>
      </c>
      <c r="B64" s="66" t="s">
        <v>98</v>
      </c>
      <c r="C64" s="66"/>
      <c r="D64" s="66"/>
      <c r="E64" s="66"/>
      <c r="F64" s="66"/>
      <c r="G64" s="66"/>
      <c r="H64" s="66"/>
      <c r="I64" s="66"/>
      <c r="J64" s="66"/>
      <c r="M64" s="25"/>
      <c r="N64" s="25"/>
      <c r="O64" s="25"/>
      <c r="P64" s="25"/>
      <c r="Q64" s="25"/>
      <c r="R64" s="25"/>
      <c r="S64" s="25"/>
      <c r="T64" s="25"/>
      <c r="U64" s="25"/>
      <c r="V64" s="25"/>
    </row>
    <row r="65" spans="1:22" ht="12.75">
      <c r="A65" s="25" t="s">
        <v>96</v>
      </c>
      <c r="B65" s="66" t="s">
        <v>114</v>
      </c>
      <c r="C65" s="66"/>
      <c r="D65" s="66"/>
      <c r="E65" s="66"/>
      <c r="F65" s="66"/>
      <c r="G65" s="66"/>
      <c r="H65" s="66"/>
      <c r="I65" s="66"/>
      <c r="J65" s="66"/>
      <c r="M65" s="25"/>
      <c r="N65" s="25"/>
      <c r="O65" s="25"/>
      <c r="P65" s="25"/>
      <c r="Q65" s="25"/>
      <c r="R65" s="25"/>
      <c r="S65" s="25"/>
      <c r="T65" s="25"/>
      <c r="U65" s="25"/>
      <c r="V65" s="25"/>
    </row>
    <row r="66" spans="1:22" ht="12.75">
      <c r="A66" s="25" t="s">
        <v>97</v>
      </c>
      <c r="B66" s="66" t="s">
        <v>125</v>
      </c>
      <c r="C66" s="66"/>
      <c r="D66" s="66"/>
      <c r="E66" s="66"/>
      <c r="F66" s="66"/>
      <c r="G66" s="66"/>
      <c r="H66" s="66"/>
      <c r="I66" s="66"/>
      <c r="J66" s="66"/>
      <c r="M66" s="25"/>
      <c r="N66" s="25"/>
      <c r="O66" s="25"/>
      <c r="P66" s="25"/>
      <c r="Q66" s="25"/>
      <c r="R66" s="25"/>
      <c r="S66" s="25"/>
      <c r="T66" s="25"/>
      <c r="U66" s="25"/>
      <c r="V66" s="25"/>
    </row>
    <row r="67" spans="1:22" ht="44.25" customHeight="1">
      <c r="A67" s="25"/>
      <c r="B67" s="18"/>
      <c r="C67" s="18"/>
      <c r="D67" s="18"/>
      <c r="E67" s="18"/>
      <c r="F67" s="18"/>
      <c r="G67" s="18"/>
      <c r="H67" s="18"/>
      <c r="I67" s="18"/>
      <c r="J67" s="18"/>
      <c r="M67" s="25"/>
      <c r="N67" s="25"/>
      <c r="O67" s="25"/>
      <c r="P67" s="25"/>
      <c r="Q67" s="25"/>
      <c r="R67" s="25"/>
      <c r="S67" s="25"/>
      <c r="T67" s="25"/>
      <c r="U67" s="25"/>
      <c r="V67" s="25"/>
    </row>
    <row r="68" spans="1:22" ht="12.75">
      <c r="A68" s="66" t="s">
        <v>396</v>
      </c>
      <c r="B68" s="66"/>
      <c r="C68" s="66"/>
      <c r="D68" s="66"/>
      <c r="E68" s="66"/>
      <c r="F68" s="66"/>
      <c r="G68" s="66"/>
      <c r="H68" s="66"/>
      <c r="I68" s="66"/>
      <c r="J68" s="66"/>
      <c r="M68" s="25"/>
      <c r="N68" s="25"/>
      <c r="O68" s="25"/>
      <c r="P68" s="25"/>
      <c r="Q68" s="25"/>
      <c r="R68" s="25"/>
      <c r="S68" s="25"/>
      <c r="T68" s="25"/>
      <c r="U68" s="25"/>
      <c r="V68" s="25"/>
    </row>
    <row r="69" spans="1:22" ht="12.75">
      <c r="A69" s="75">
        <v>43903</v>
      </c>
      <c r="B69" s="75"/>
      <c r="C69" s="75"/>
      <c r="D69" s="18"/>
      <c r="E69" s="18"/>
      <c r="F69" s="18"/>
      <c r="G69" s="18"/>
      <c r="H69" s="18"/>
      <c r="I69" s="18"/>
      <c r="J69" s="18"/>
      <c r="M69" s="25"/>
      <c r="N69" s="25"/>
      <c r="O69" s="25"/>
      <c r="P69" s="25"/>
      <c r="Q69" s="25"/>
      <c r="R69" s="25"/>
      <c r="S69" s="25"/>
      <c r="T69" s="25"/>
      <c r="U69" s="25"/>
      <c r="V69" s="25"/>
    </row>
    <row r="70" spans="1:10" ht="78" customHeight="1">
      <c r="A70" s="66" t="s">
        <v>51</v>
      </c>
      <c r="B70" s="66"/>
      <c r="C70" s="66"/>
      <c r="D70" s="66"/>
      <c r="E70" s="2"/>
      <c r="F70" s="2"/>
      <c r="G70" s="2"/>
      <c r="H70" s="2"/>
      <c r="I70" s="2"/>
      <c r="J70" s="2"/>
    </row>
    <row r="71" spans="1:10" ht="12.75">
      <c r="A71" s="66" t="s">
        <v>66</v>
      </c>
      <c r="B71" s="66"/>
      <c r="C71" s="66"/>
      <c r="D71" s="66"/>
      <c r="E71" s="2"/>
      <c r="F71" s="2"/>
      <c r="G71" s="2"/>
      <c r="H71" s="2"/>
      <c r="I71" s="2"/>
      <c r="J71" s="2"/>
    </row>
    <row r="72" spans="2:10" ht="12.75">
      <c r="B72" s="2"/>
      <c r="C72" s="2"/>
      <c r="D72" s="2"/>
      <c r="E72" s="2"/>
      <c r="F72" s="2"/>
      <c r="G72" s="2"/>
      <c r="H72" s="2"/>
      <c r="I72" s="2"/>
      <c r="J72" s="2"/>
    </row>
    <row r="73" spans="2:10" ht="12.75">
      <c r="B73" s="2"/>
      <c r="C73" s="2"/>
      <c r="D73" s="2"/>
      <c r="E73" s="2"/>
      <c r="F73" s="2"/>
      <c r="G73" s="2"/>
      <c r="H73" s="2"/>
      <c r="I73" s="2"/>
      <c r="J73" s="2"/>
    </row>
  </sheetData>
  <sheetProtection/>
  <mergeCells count="110">
    <mergeCell ref="A70:D70"/>
    <mergeCell ref="A71:D71"/>
    <mergeCell ref="A68:J68"/>
    <mergeCell ref="A69:C69"/>
    <mergeCell ref="B60:C60"/>
    <mergeCell ref="D60:I60"/>
    <mergeCell ref="B63:J63"/>
    <mergeCell ref="B64:J64"/>
    <mergeCell ref="B65:J65"/>
    <mergeCell ref="B66:J66"/>
    <mergeCell ref="B58:C58"/>
    <mergeCell ref="D58:I58"/>
    <mergeCell ref="B59:C59"/>
    <mergeCell ref="B54:C54"/>
    <mergeCell ref="D54:I54"/>
    <mergeCell ref="D59:I59"/>
    <mergeCell ref="B55:C55"/>
    <mergeCell ref="D55:I55"/>
    <mergeCell ref="B56:C56"/>
    <mergeCell ref="D56:I56"/>
    <mergeCell ref="B57:C57"/>
    <mergeCell ref="D57:I57"/>
    <mergeCell ref="B51:C51"/>
    <mergeCell ref="D51:I51"/>
    <mergeCell ref="B52:C52"/>
    <mergeCell ref="D52:I52"/>
    <mergeCell ref="B53:C53"/>
    <mergeCell ref="D53:I53"/>
    <mergeCell ref="B48:E48"/>
    <mergeCell ref="I48:J48"/>
    <mergeCell ref="F37:F45"/>
    <mergeCell ref="B43:E43"/>
    <mergeCell ref="I43:J43"/>
    <mergeCell ref="B50:J50"/>
    <mergeCell ref="B42:E42"/>
    <mergeCell ref="I42:J42"/>
    <mergeCell ref="B45:E45"/>
    <mergeCell ref="I45:J45"/>
    <mergeCell ref="A46:J46"/>
    <mergeCell ref="B47:E47"/>
    <mergeCell ref="I47:J47"/>
    <mergeCell ref="B38:E38"/>
    <mergeCell ref="I38:J38"/>
    <mergeCell ref="B39:E39"/>
    <mergeCell ref="I39:J39"/>
    <mergeCell ref="B44:E44"/>
    <mergeCell ref="I44:J44"/>
    <mergeCell ref="B40:E40"/>
    <mergeCell ref="I40:J40"/>
    <mergeCell ref="B41:E41"/>
    <mergeCell ref="I41:J41"/>
    <mergeCell ref="A34:J34"/>
    <mergeCell ref="B35:E35"/>
    <mergeCell ref="I35:J35"/>
    <mergeCell ref="A36:J36"/>
    <mergeCell ref="B37:E37"/>
    <mergeCell ref="I37:J37"/>
    <mergeCell ref="B31:G31"/>
    <mergeCell ref="I31:J31"/>
    <mergeCell ref="B32:G32"/>
    <mergeCell ref="I32:J32"/>
    <mergeCell ref="B33:G33"/>
    <mergeCell ref="I33:J33"/>
    <mergeCell ref="B28:G28"/>
    <mergeCell ref="I28:J28"/>
    <mergeCell ref="B29:G29"/>
    <mergeCell ref="I29:J29"/>
    <mergeCell ref="B30:G30"/>
    <mergeCell ref="I30:J30"/>
    <mergeCell ref="B25:G25"/>
    <mergeCell ref="I25:J25"/>
    <mergeCell ref="B26:G26"/>
    <mergeCell ref="I26:J26"/>
    <mergeCell ref="B27:G27"/>
    <mergeCell ref="I27:J27"/>
    <mergeCell ref="B22:G22"/>
    <mergeCell ref="I22:J22"/>
    <mergeCell ref="B24:G24"/>
    <mergeCell ref="I24:J24"/>
    <mergeCell ref="B23:G23"/>
    <mergeCell ref="I23:J23"/>
    <mergeCell ref="B19:G19"/>
    <mergeCell ref="I19:J19"/>
    <mergeCell ref="B20:G20"/>
    <mergeCell ref="I20:J20"/>
    <mergeCell ref="B21:G21"/>
    <mergeCell ref="I21:J21"/>
    <mergeCell ref="I15:J15"/>
    <mergeCell ref="B16:G16"/>
    <mergeCell ref="I16:J16"/>
    <mergeCell ref="B17:G17"/>
    <mergeCell ref="I17:J17"/>
    <mergeCell ref="B18:G18"/>
    <mergeCell ref="I18:J18"/>
    <mergeCell ref="B12:G12"/>
    <mergeCell ref="I12:J12"/>
    <mergeCell ref="B13:G13"/>
    <mergeCell ref="I13:J13"/>
    <mergeCell ref="B10:I10"/>
    <mergeCell ref="B11:G11"/>
    <mergeCell ref="B14:G14"/>
    <mergeCell ref="I14:J14"/>
    <mergeCell ref="B15:G15"/>
    <mergeCell ref="B1:J1"/>
    <mergeCell ref="B2:J2"/>
    <mergeCell ref="G4:J4"/>
    <mergeCell ref="G5:J5"/>
    <mergeCell ref="G6:J6"/>
    <mergeCell ref="B8:J8"/>
    <mergeCell ref="I11:J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8"/>
  <sheetViews>
    <sheetView zoomScale="103" zoomScaleNormal="103" zoomScaleSheetLayoutView="98" zoomScalePageLayoutView="0" workbookViewId="0" topLeftCell="A49">
      <selection activeCell="O20" sqref="O20"/>
    </sheetView>
  </sheetViews>
  <sheetFormatPr defaultColWidth="9.00390625" defaultRowHeight="12.75"/>
  <cols>
    <col min="1" max="1" width="3.625" style="0" customWidth="1"/>
    <col min="2" max="2" width="2.75390625" style="0" customWidth="1"/>
    <col min="3" max="3" width="9.125" style="0" customWidth="1"/>
    <col min="4" max="4" width="10.00390625" style="0" customWidth="1"/>
    <col min="5" max="5" width="21.375" style="0" customWidth="1"/>
    <col min="6" max="6" width="6.375" style="0" customWidth="1"/>
    <col min="7" max="7" width="10.125" style="0" customWidth="1"/>
    <col min="8" max="8" width="9.875" style="0" customWidth="1"/>
    <col min="9" max="9" width="4.75390625" style="0" customWidth="1"/>
    <col min="10" max="10" width="9.00390625" style="0" customWidth="1"/>
    <col min="11" max="11" width="7.25390625" style="0" customWidth="1"/>
  </cols>
  <sheetData>
    <row r="1" spans="2:11" ht="18">
      <c r="B1" s="109" t="s">
        <v>2</v>
      </c>
      <c r="C1" s="109"/>
      <c r="D1" s="109"/>
      <c r="E1" s="109"/>
      <c r="F1" s="109"/>
      <c r="G1" s="109"/>
      <c r="H1" s="109"/>
      <c r="I1" s="109"/>
      <c r="J1" s="109"/>
      <c r="K1" s="1"/>
    </row>
    <row r="2" spans="2:11" ht="12.75">
      <c r="B2" s="110" t="s">
        <v>3</v>
      </c>
      <c r="C2" s="110"/>
      <c r="D2" s="110"/>
      <c r="E2" s="110"/>
      <c r="F2" s="110"/>
      <c r="G2" s="110"/>
      <c r="H2" s="110"/>
      <c r="I2" s="110"/>
      <c r="J2" s="110"/>
      <c r="K2" s="1"/>
    </row>
    <row r="3" spans="1:11" ht="7.5" customHeigh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7:10" ht="15" customHeight="1" hidden="1">
      <c r="G4" s="111" t="s">
        <v>4</v>
      </c>
      <c r="H4" s="111"/>
      <c r="I4" s="111"/>
      <c r="J4" s="111"/>
    </row>
    <row r="5" spans="7:10" ht="12.75" hidden="1">
      <c r="G5" s="111" t="s">
        <v>1</v>
      </c>
      <c r="H5" s="111"/>
      <c r="I5" s="111"/>
      <c r="J5" s="111"/>
    </row>
    <row r="6" spans="7:10" ht="12.75" hidden="1">
      <c r="G6" s="111" t="s">
        <v>53</v>
      </c>
      <c r="H6" s="111"/>
      <c r="I6" s="111"/>
      <c r="J6" s="111"/>
    </row>
    <row r="7" ht="8.25" customHeight="1"/>
    <row r="8" spans="2:10" ht="28.5" customHeight="1">
      <c r="B8" s="112" t="s">
        <v>136</v>
      </c>
      <c r="C8" s="112"/>
      <c r="D8" s="112"/>
      <c r="E8" s="112"/>
      <c r="F8" s="112"/>
      <c r="G8" s="112"/>
      <c r="H8" s="112"/>
      <c r="I8" s="112"/>
      <c r="J8" s="112"/>
    </row>
    <row r="9" ht="6.75" customHeight="1"/>
    <row r="10" spans="2:13" ht="29.25" customHeight="1">
      <c r="B10" s="106" t="s">
        <v>5</v>
      </c>
      <c r="C10" s="106"/>
      <c r="D10" s="106"/>
      <c r="E10" s="106"/>
      <c r="F10" s="106"/>
      <c r="G10" s="106"/>
      <c r="H10" s="106"/>
      <c r="I10" s="107"/>
      <c r="J10" s="4"/>
      <c r="K10" s="4"/>
      <c r="L10" s="4"/>
      <c r="M10" s="4"/>
    </row>
    <row r="11" spans="1:10" ht="32.25" customHeight="1">
      <c r="A11" s="7" t="s">
        <v>75</v>
      </c>
      <c r="B11" s="93" t="s">
        <v>6</v>
      </c>
      <c r="C11" s="93"/>
      <c r="D11" s="93"/>
      <c r="E11" s="93"/>
      <c r="F11" s="93"/>
      <c r="G11" s="93"/>
      <c r="H11" s="9" t="s">
        <v>101</v>
      </c>
      <c r="I11" s="93" t="s">
        <v>8</v>
      </c>
      <c r="J11" s="93"/>
    </row>
    <row r="12" spans="1:10" ht="12.75">
      <c r="A12" s="14">
        <v>1</v>
      </c>
      <c r="B12" s="74" t="s">
        <v>9</v>
      </c>
      <c r="C12" s="74"/>
      <c r="D12" s="74"/>
      <c r="E12" s="74"/>
      <c r="F12" s="74"/>
      <c r="G12" s="74"/>
      <c r="H12" s="6"/>
      <c r="I12" s="108">
        <v>43466</v>
      </c>
      <c r="J12" s="108"/>
    </row>
    <row r="13" spans="1:10" ht="12.75">
      <c r="A13" s="14">
        <v>2</v>
      </c>
      <c r="B13" s="74" t="s">
        <v>10</v>
      </c>
      <c r="C13" s="74"/>
      <c r="D13" s="74"/>
      <c r="E13" s="74"/>
      <c r="F13" s="74"/>
      <c r="G13" s="74"/>
      <c r="H13" s="6"/>
      <c r="I13" s="108">
        <v>43830</v>
      </c>
      <c r="J13" s="108"/>
    </row>
    <row r="14" spans="1:10" ht="12.75">
      <c r="A14" s="14">
        <v>3</v>
      </c>
      <c r="B14" s="74" t="s">
        <v>11</v>
      </c>
      <c r="C14" s="74"/>
      <c r="D14" s="74"/>
      <c r="E14" s="74"/>
      <c r="F14" s="74"/>
      <c r="G14" s="74"/>
      <c r="H14" s="5" t="s">
        <v>13</v>
      </c>
      <c r="I14" s="92">
        <v>0</v>
      </c>
      <c r="J14" s="92"/>
    </row>
    <row r="15" spans="1:10" ht="12.75">
      <c r="A15" s="14">
        <v>4</v>
      </c>
      <c r="B15" s="74" t="s">
        <v>12</v>
      </c>
      <c r="C15" s="74"/>
      <c r="D15" s="74"/>
      <c r="E15" s="74"/>
      <c r="F15" s="74"/>
      <c r="G15" s="74"/>
      <c r="H15" s="5" t="s">
        <v>13</v>
      </c>
      <c r="I15" s="92">
        <v>0</v>
      </c>
      <c r="J15" s="92"/>
    </row>
    <row r="16" spans="1:10" ht="12.75">
      <c r="A16" s="14">
        <v>5</v>
      </c>
      <c r="B16" s="74" t="s">
        <v>14</v>
      </c>
      <c r="C16" s="74"/>
      <c r="D16" s="74"/>
      <c r="E16" s="74"/>
      <c r="F16" s="74"/>
      <c r="G16" s="74"/>
      <c r="H16" s="5" t="s">
        <v>13</v>
      </c>
      <c r="I16" s="92">
        <v>80911.28</v>
      </c>
      <c r="J16" s="92"/>
    </row>
    <row r="17" spans="1:10" ht="12.75">
      <c r="A17" s="14">
        <v>6</v>
      </c>
      <c r="B17" s="74" t="s">
        <v>15</v>
      </c>
      <c r="C17" s="74"/>
      <c r="D17" s="74"/>
      <c r="E17" s="74"/>
      <c r="F17" s="74"/>
      <c r="G17" s="74"/>
      <c r="H17" s="5" t="s">
        <v>13</v>
      </c>
      <c r="I17" s="92">
        <v>214452</v>
      </c>
      <c r="J17" s="92"/>
    </row>
    <row r="18" spans="1:11" ht="12.75">
      <c r="A18" s="14" t="s">
        <v>67</v>
      </c>
      <c r="B18" s="74" t="s">
        <v>16</v>
      </c>
      <c r="C18" s="74"/>
      <c r="D18" s="74"/>
      <c r="E18" s="74"/>
      <c r="F18" s="74"/>
      <c r="G18" s="74"/>
      <c r="H18" s="5" t="s">
        <v>13</v>
      </c>
      <c r="I18" s="92">
        <v>110556</v>
      </c>
      <c r="J18" s="92"/>
      <c r="K18" s="3"/>
    </row>
    <row r="19" spans="1:10" ht="12.75">
      <c r="A19" s="14" t="s">
        <v>68</v>
      </c>
      <c r="B19" s="74" t="s">
        <v>17</v>
      </c>
      <c r="C19" s="74"/>
      <c r="D19" s="74"/>
      <c r="E19" s="74"/>
      <c r="F19" s="74"/>
      <c r="G19" s="74"/>
      <c r="H19" s="5" t="s">
        <v>13</v>
      </c>
      <c r="I19" s="92">
        <v>51504</v>
      </c>
      <c r="J19" s="92"/>
    </row>
    <row r="20" spans="1:10" ht="12.75">
      <c r="A20" s="14" t="s">
        <v>69</v>
      </c>
      <c r="B20" s="74" t="s">
        <v>18</v>
      </c>
      <c r="C20" s="74"/>
      <c r="D20" s="74"/>
      <c r="E20" s="74"/>
      <c r="F20" s="74"/>
      <c r="G20" s="74"/>
      <c r="H20" s="5" t="s">
        <v>13</v>
      </c>
      <c r="I20" s="92">
        <v>52392</v>
      </c>
      <c r="J20" s="92"/>
    </row>
    <row r="21" spans="1:10" ht="12.75">
      <c r="A21" s="14">
        <v>7</v>
      </c>
      <c r="B21" s="74" t="s">
        <v>90</v>
      </c>
      <c r="C21" s="74"/>
      <c r="D21" s="74"/>
      <c r="E21" s="74"/>
      <c r="F21" s="74"/>
      <c r="G21" s="74"/>
      <c r="H21" s="5" t="s">
        <v>13</v>
      </c>
      <c r="I21" s="92">
        <f>J56</f>
        <v>160353</v>
      </c>
      <c r="J21" s="92"/>
    </row>
    <row r="22" spans="1:10" ht="47.25" customHeight="1">
      <c r="A22" s="14">
        <v>8</v>
      </c>
      <c r="B22" s="73" t="s">
        <v>91</v>
      </c>
      <c r="C22" s="73"/>
      <c r="D22" s="73"/>
      <c r="E22" s="73"/>
      <c r="F22" s="73"/>
      <c r="G22" s="73"/>
      <c r="H22" s="24" t="s">
        <v>13</v>
      </c>
      <c r="I22" s="105">
        <f>I18+I20</f>
        <v>162948</v>
      </c>
      <c r="J22" s="105"/>
    </row>
    <row r="23" spans="1:10" ht="12.75">
      <c r="A23" s="14">
        <v>9</v>
      </c>
      <c r="B23" s="74" t="s">
        <v>19</v>
      </c>
      <c r="C23" s="74"/>
      <c r="D23" s="74"/>
      <c r="E23" s="74"/>
      <c r="F23" s="74"/>
      <c r="G23" s="74"/>
      <c r="H23" s="5" t="s">
        <v>13</v>
      </c>
      <c r="I23" s="92">
        <f>I24+I26</f>
        <v>348956.54000000004</v>
      </c>
      <c r="J23" s="92"/>
    </row>
    <row r="24" spans="1:10" ht="12.75">
      <c r="A24" s="14" t="s">
        <v>70</v>
      </c>
      <c r="B24" s="74" t="s">
        <v>20</v>
      </c>
      <c r="C24" s="74"/>
      <c r="D24" s="74"/>
      <c r="E24" s="74"/>
      <c r="F24" s="74"/>
      <c r="G24" s="74"/>
      <c r="H24" s="5" t="s">
        <v>13</v>
      </c>
      <c r="I24" s="92">
        <v>230466.14</v>
      </c>
      <c r="J24" s="92"/>
    </row>
    <row r="25" spans="1:10" ht="12.75">
      <c r="A25" s="14" t="s">
        <v>71</v>
      </c>
      <c r="B25" s="74" t="s">
        <v>21</v>
      </c>
      <c r="C25" s="74"/>
      <c r="D25" s="74"/>
      <c r="E25" s="74"/>
      <c r="F25" s="74"/>
      <c r="G25" s="74"/>
      <c r="H25" s="5" t="s">
        <v>13</v>
      </c>
      <c r="I25" s="92">
        <v>0</v>
      </c>
      <c r="J25" s="92"/>
    </row>
    <row r="26" spans="1:10" ht="12.75">
      <c r="A26" s="14" t="s">
        <v>72</v>
      </c>
      <c r="B26" s="74" t="s">
        <v>22</v>
      </c>
      <c r="C26" s="74"/>
      <c r="D26" s="74"/>
      <c r="E26" s="74"/>
      <c r="F26" s="74"/>
      <c r="G26" s="74"/>
      <c r="H26" s="5" t="s">
        <v>13</v>
      </c>
      <c r="I26" s="92">
        <v>118490.4</v>
      </c>
      <c r="J26" s="92"/>
    </row>
    <row r="27" spans="1:10" ht="12.75">
      <c r="A27" s="14" t="s">
        <v>73</v>
      </c>
      <c r="B27" s="74" t="s">
        <v>23</v>
      </c>
      <c r="C27" s="74"/>
      <c r="D27" s="74"/>
      <c r="E27" s="74"/>
      <c r="F27" s="74"/>
      <c r="G27" s="74"/>
      <c r="H27" s="5" t="s">
        <v>13</v>
      </c>
      <c r="I27" s="92">
        <v>0</v>
      </c>
      <c r="J27" s="92"/>
    </row>
    <row r="28" spans="1:10" ht="12.75">
      <c r="A28" s="14" t="s">
        <v>74</v>
      </c>
      <c r="B28" s="74" t="s">
        <v>24</v>
      </c>
      <c r="C28" s="74"/>
      <c r="D28" s="74"/>
      <c r="E28" s="74"/>
      <c r="F28" s="74"/>
      <c r="G28" s="74"/>
      <c r="H28" s="5" t="s">
        <v>13</v>
      </c>
      <c r="I28" s="92">
        <v>0</v>
      </c>
      <c r="J28" s="92"/>
    </row>
    <row r="29" spans="1:10" ht="12.75">
      <c r="A29" s="14">
        <v>10</v>
      </c>
      <c r="B29" s="74" t="s">
        <v>25</v>
      </c>
      <c r="C29" s="74"/>
      <c r="D29" s="74"/>
      <c r="E29" s="74"/>
      <c r="F29" s="74"/>
      <c r="G29" s="74"/>
      <c r="H29" s="5" t="s">
        <v>13</v>
      </c>
      <c r="I29" s="92">
        <v>0</v>
      </c>
      <c r="J29" s="92"/>
    </row>
    <row r="30" spans="1:10" ht="12.75">
      <c r="A30" s="14">
        <v>11</v>
      </c>
      <c r="B30" s="74" t="s">
        <v>26</v>
      </c>
      <c r="C30" s="74"/>
      <c r="D30" s="74"/>
      <c r="E30" s="74"/>
      <c r="F30" s="74"/>
      <c r="G30" s="74"/>
      <c r="H30" s="5" t="s">
        <v>13</v>
      </c>
      <c r="I30" s="92">
        <v>0</v>
      </c>
      <c r="J30" s="92"/>
    </row>
    <row r="31" spans="1:10" ht="12.75">
      <c r="A31" s="14">
        <v>12</v>
      </c>
      <c r="B31" s="74" t="s">
        <v>92</v>
      </c>
      <c r="C31" s="74"/>
      <c r="D31" s="74"/>
      <c r="E31" s="74"/>
      <c r="F31" s="74"/>
      <c r="G31" s="74"/>
      <c r="H31" s="5" t="s">
        <v>13</v>
      </c>
      <c r="I31" s="92">
        <v>0</v>
      </c>
      <c r="J31" s="92"/>
    </row>
    <row r="32" spans="1:10" ht="12.75">
      <c r="A32" s="14" t="s">
        <v>77</v>
      </c>
      <c r="B32" s="74" t="s">
        <v>28</v>
      </c>
      <c r="C32" s="74"/>
      <c r="D32" s="74"/>
      <c r="E32" s="74"/>
      <c r="F32" s="74"/>
      <c r="G32" s="74"/>
      <c r="H32" s="5" t="s">
        <v>13</v>
      </c>
      <c r="I32" s="92">
        <f>I16+I21+I22-I23</f>
        <v>55255.73999999999</v>
      </c>
      <c r="J32" s="92"/>
    </row>
    <row r="33" spans="1:10" ht="21" customHeight="1">
      <c r="A33" s="97" t="s">
        <v>76</v>
      </c>
      <c r="B33" s="97"/>
      <c r="C33" s="97"/>
      <c r="D33" s="97"/>
      <c r="E33" s="97"/>
      <c r="F33" s="97"/>
      <c r="G33" s="97"/>
      <c r="H33" s="97"/>
      <c r="I33" s="97"/>
      <c r="J33" s="97"/>
    </row>
    <row r="34" spans="1:13" ht="44.25" customHeight="1">
      <c r="A34" s="9" t="s">
        <v>75</v>
      </c>
      <c r="B34" s="93" t="s">
        <v>29</v>
      </c>
      <c r="C34" s="93"/>
      <c r="D34" s="93"/>
      <c r="E34" s="93"/>
      <c r="F34" s="9" t="s">
        <v>30</v>
      </c>
      <c r="G34" s="9" t="s">
        <v>31</v>
      </c>
      <c r="H34" s="7" t="s">
        <v>32</v>
      </c>
      <c r="I34" s="98" t="s">
        <v>33</v>
      </c>
      <c r="J34" s="99"/>
      <c r="K34" s="2"/>
      <c r="L34" s="2"/>
      <c r="M34" s="2"/>
    </row>
    <row r="35" spans="1:10" ht="18.75" customHeight="1">
      <c r="A35" s="100" t="s">
        <v>34</v>
      </c>
      <c r="B35" s="100"/>
      <c r="C35" s="100"/>
      <c r="D35" s="100"/>
      <c r="E35" s="100"/>
      <c r="F35" s="100"/>
      <c r="G35" s="100"/>
      <c r="H35" s="100"/>
      <c r="I35" s="100"/>
      <c r="J35" s="101"/>
    </row>
    <row r="36" spans="1:11" ht="36" customHeight="1">
      <c r="A36" s="14" t="s">
        <v>78</v>
      </c>
      <c r="B36" s="73" t="s">
        <v>35</v>
      </c>
      <c r="C36" s="73"/>
      <c r="D36" s="73"/>
      <c r="E36" s="73"/>
      <c r="F36" s="5">
        <v>740</v>
      </c>
      <c r="G36" s="5">
        <v>10.84</v>
      </c>
      <c r="H36" s="5">
        <f>F36*G36*12</f>
        <v>96259.2</v>
      </c>
      <c r="I36" s="82"/>
      <c r="J36" s="83"/>
      <c r="K36" s="17"/>
    </row>
    <row r="37" spans="1:11" ht="12.75">
      <c r="A37" s="14" t="s">
        <v>80</v>
      </c>
      <c r="B37" s="74" t="s">
        <v>36</v>
      </c>
      <c r="C37" s="74"/>
      <c r="D37" s="74"/>
      <c r="E37" s="74"/>
      <c r="F37" s="5"/>
      <c r="G37" s="11">
        <v>2.6</v>
      </c>
      <c r="H37" s="5">
        <f>F36*G37*12</f>
        <v>23088</v>
      </c>
      <c r="I37" s="82"/>
      <c r="J37" s="83"/>
      <c r="K37" s="17"/>
    </row>
    <row r="38" spans="1:11" ht="12.75">
      <c r="A38" s="14" t="s">
        <v>81</v>
      </c>
      <c r="B38" s="74" t="s">
        <v>37</v>
      </c>
      <c r="C38" s="74"/>
      <c r="D38" s="74"/>
      <c r="E38" s="74"/>
      <c r="F38" s="5"/>
      <c r="G38" s="11">
        <v>2.6</v>
      </c>
      <c r="H38" s="5">
        <f>F36*G38*12</f>
        <v>23088</v>
      </c>
      <c r="I38" s="82"/>
      <c r="J38" s="83"/>
      <c r="K38" s="17"/>
    </row>
    <row r="39" spans="1:11" ht="12.75">
      <c r="A39" s="14" t="s">
        <v>82</v>
      </c>
      <c r="B39" s="74" t="s">
        <v>38</v>
      </c>
      <c r="C39" s="74"/>
      <c r="D39" s="74"/>
      <c r="E39" s="74"/>
      <c r="F39" s="5"/>
      <c r="G39" s="11">
        <v>2.4</v>
      </c>
      <c r="H39" s="5">
        <f>F36*G39*12</f>
        <v>21312</v>
      </c>
      <c r="I39" s="82"/>
      <c r="J39" s="83"/>
      <c r="K39" s="17"/>
    </row>
    <row r="40" spans="1:11" ht="12.75">
      <c r="A40" s="14" t="s">
        <v>83</v>
      </c>
      <c r="B40" s="74" t="s">
        <v>39</v>
      </c>
      <c r="C40" s="74"/>
      <c r="D40" s="74"/>
      <c r="E40" s="74"/>
      <c r="F40" s="5"/>
      <c r="G40" s="11">
        <v>0.9</v>
      </c>
      <c r="H40" s="5">
        <f>F36*G40*12</f>
        <v>7992</v>
      </c>
      <c r="I40" s="82"/>
      <c r="J40" s="83"/>
      <c r="K40" s="17"/>
    </row>
    <row r="41" spans="1:11" ht="24" customHeight="1">
      <c r="A41" s="14" t="s">
        <v>84</v>
      </c>
      <c r="B41" s="73" t="s">
        <v>40</v>
      </c>
      <c r="C41" s="73"/>
      <c r="D41" s="73"/>
      <c r="E41" s="73"/>
      <c r="F41" s="5"/>
      <c r="G41" s="11">
        <v>1.54</v>
      </c>
      <c r="H41" s="5">
        <f>F36*G41*12</f>
        <v>13675.2</v>
      </c>
      <c r="I41" s="82"/>
      <c r="J41" s="83"/>
      <c r="K41" s="17"/>
    </row>
    <row r="42" spans="1:11" ht="12.75">
      <c r="A42" s="14" t="s">
        <v>85</v>
      </c>
      <c r="B42" s="74" t="s">
        <v>41</v>
      </c>
      <c r="C42" s="74"/>
      <c r="D42" s="74"/>
      <c r="E42" s="74"/>
      <c r="F42" s="5"/>
      <c r="G42" s="11">
        <v>0.8</v>
      </c>
      <c r="H42" s="5">
        <f>F36*G42*12</f>
        <v>7104</v>
      </c>
      <c r="I42" s="82"/>
      <c r="J42" s="83"/>
      <c r="K42" s="17"/>
    </row>
    <row r="43" spans="1:11" ht="12.75">
      <c r="A43" s="14" t="s">
        <v>79</v>
      </c>
      <c r="B43" s="74" t="s">
        <v>43</v>
      </c>
      <c r="C43" s="74"/>
      <c r="D43" s="74"/>
      <c r="E43" s="74"/>
      <c r="F43" s="5"/>
      <c r="G43" s="5">
        <v>1.61</v>
      </c>
      <c r="H43" s="5">
        <f>F36*G43*12</f>
        <v>14296.800000000001</v>
      </c>
      <c r="I43" s="82"/>
      <c r="J43" s="83"/>
      <c r="K43" s="17"/>
    </row>
    <row r="44" spans="1:11" ht="12.75">
      <c r="A44" s="14" t="s">
        <v>86</v>
      </c>
      <c r="B44" s="74" t="s">
        <v>44</v>
      </c>
      <c r="C44" s="74"/>
      <c r="D44" s="74"/>
      <c r="E44" s="74"/>
      <c r="F44" s="5"/>
      <c r="G44" s="5">
        <v>5.9</v>
      </c>
      <c r="H44" s="5">
        <f>F36*G44*12</f>
        <v>52392</v>
      </c>
      <c r="I44" s="82"/>
      <c r="J44" s="83"/>
      <c r="K44" s="17"/>
    </row>
    <row r="45" spans="1:11" ht="16.5" customHeight="1">
      <c r="A45" s="94" t="s">
        <v>45</v>
      </c>
      <c r="B45" s="95"/>
      <c r="C45" s="95"/>
      <c r="D45" s="95"/>
      <c r="E45" s="95"/>
      <c r="F45" s="95"/>
      <c r="G45" s="95"/>
      <c r="H45" s="95"/>
      <c r="I45" s="95"/>
      <c r="J45" s="96"/>
      <c r="K45" s="17"/>
    </row>
    <row r="46" spans="1:11" ht="23.25" customHeight="1">
      <c r="A46" s="14" t="s">
        <v>87</v>
      </c>
      <c r="B46" s="73" t="s">
        <v>46</v>
      </c>
      <c r="C46" s="73"/>
      <c r="D46" s="73"/>
      <c r="E46" s="73"/>
      <c r="F46" s="5">
        <v>740</v>
      </c>
      <c r="G46" s="5">
        <v>5.8</v>
      </c>
      <c r="H46" s="5">
        <f>F46*G46*12</f>
        <v>51504</v>
      </c>
      <c r="I46" s="82"/>
      <c r="J46" s="83"/>
      <c r="K46" s="17"/>
    </row>
    <row r="47" spans="1:11" ht="23.25" customHeight="1">
      <c r="A47" s="14" t="s">
        <v>88</v>
      </c>
      <c r="B47" s="79" t="s">
        <v>93</v>
      </c>
      <c r="C47" s="80"/>
      <c r="D47" s="80"/>
      <c r="E47" s="81"/>
      <c r="F47" s="8"/>
      <c r="G47" s="8">
        <f>G36+G43+G44+G46</f>
        <v>24.150000000000002</v>
      </c>
      <c r="H47" s="8">
        <f>H36+H43+H44+H46</f>
        <v>214452</v>
      </c>
      <c r="I47" s="92">
        <v>230466.14</v>
      </c>
      <c r="J47" s="92"/>
      <c r="K47" s="17"/>
    </row>
    <row r="48" spans="2:10" ht="18.75" customHeight="1">
      <c r="B48" s="91" t="s">
        <v>155</v>
      </c>
      <c r="C48" s="91"/>
      <c r="D48" s="91"/>
      <c r="E48" s="91"/>
      <c r="F48" s="91"/>
      <c r="G48" s="91"/>
      <c r="H48" s="91"/>
      <c r="I48" s="91"/>
      <c r="J48" s="91"/>
    </row>
    <row r="49" spans="1:10" ht="36.75" customHeight="1">
      <c r="A49" s="7" t="s">
        <v>75</v>
      </c>
      <c r="B49" s="86" t="s">
        <v>52</v>
      </c>
      <c r="C49" s="87"/>
      <c r="D49" s="93" t="s">
        <v>48</v>
      </c>
      <c r="E49" s="93"/>
      <c r="F49" s="93"/>
      <c r="G49" s="93"/>
      <c r="H49" s="93"/>
      <c r="I49" s="93"/>
      <c r="J49" s="9" t="str">
        <f>'60 лет Октября 1-а'!$J$51</f>
        <v>Сметная стоимость</v>
      </c>
    </row>
    <row r="50" spans="1:10" ht="12.75" customHeight="1">
      <c r="A50" s="5">
        <v>19</v>
      </c>
      <c r="B50" s="64" t="s">
        <v>354</v>
      </c>
      <c r="C50" s="65" t="s">
        <v>354</v>
      </c>
      <c r="D50" s="84" t="s">
        <v>348</v>
      </c>
      <c r="E50" s="128" t="s">
        <v>348</v>
      </c>
      <c r="F50" s="128" t="s">
        <v>348</v>
      </c>
      <c r="G50" s="128" t="s">
        <v>348</v>
      </c>
      <c r="H50" s="128" t="s">
        <v>348</v>
      </c>
      <c r="I50" s="85" t="s">
        <v>348</v>
      </c>
      <c r="J50" s="31">
        <v>2990</v>
      </c>
    </row>
    <row r="51" spans="1:12" ht="12.75" customHeight="1">
      <c r="A51" s="5">
        <v>20</v>
      </c>
      <c r="B51" s="64" t="s">
        <v>355</v>
      </c>
      <c r="C51" s="81" t="s">
        <v>355</v>
      </c>
      <c r="D51" s="84" t="s">
        <v>349</v>
      </c>
      <c r="E51" s="128" t="s">
        <v>349</v>
      </c>
      <c r="F51" s="128" t="s">
        <v>349</v>
      </c>
      <c r="G51" s="128" t="s">
        <v>349</v>
      </c>
      <c r="H51" s="128" t="s">
        <v>349</v>
      </c>
      <c r="I51" s="85" t="s">
        <v>349</v>
      </c>
      <c r="J51" s="31">
        <v>2990</v>
      </c>
      <c r="K51" s="129"/>
      <c r="L51" s="110"/>
    </row>
    <row r="52" spans="1:10" ht="12.75" customHeight="1">
      <c r="A52" s="5">
        <v>21</v>
      </c>
      <c r="B52" s="64" t="s">
        <v>356</v>
      </c>
      <c r="C52" s="81" t="s">
        <v>356</v>
      </c>
      <c r="D52" s="64" t="s">
        <v>350</v>
      </c>
      <c r="E52" s="127" t="s">
        <v>350</v>
      </c>
      <c r="F52" s="127" t="s">
        <v>350</v>
      </c>
      <c r="G52" s="127" t="s">
        <v>350</v>
      </c>
      <c r="H52" s="127" t="s">
        <v>350</v>
      </c>
      <c r="I52" s="65" t="s">
        <v>350</v>
      </c>
      <c r="J52" s="31">
        <v>2626</v>
      </c>
    </row>
    <row r="53" spans="1:11" ht="12.75" customHeight="1">
      <c r="A53" s="5">
        <v>22</v>
      </c>
      <c r="B53" s="64" t="s">
        <v>357</v>
      </c>
      <c r="C53" s="65" t="s">
        <v>357</v>
      </c>
      <c r="D53" s="64" t="s">
        <v>360</v>
      </c>
      <c r="E53" s="127" t="s">
        <v>351</v>
      </c>
      <c r="F53" s="127" t="s">
        <v>351</v>
      </c>
      <c r="G53" s="127" t="s">
        <v>351</v>
      </c>
      <c r="H53" s="127" t="s">
        <v>351</v>
      </c>
      <c r="I53" s="65" t="s">
        <v>351</v>
      </c>
      <c r="J53" s="31">
        <v>1605</v>
      </c>
      <c r="K53" s="37"/>
    </row>
    <row r="54" spans="1:11" ht="12.75" customHeight="1">
      <c r="A54" s="5">
        <v>23</v>
      </c>
      <c r="B54" s="64" t="s">
        <v>358</v>
      </c>
      <c r="C54" s="65" t="s">
        <v>358</v>
      </c>
      <c r="D54" s="64" t="s">
        <v>352</v>
      </c>
      <c r="E54" s="127" t="s">
        <v>352</v>
      </c>
      <c r="F54" s="127" t="s">
        <v>352</v>
      </c>
      <c r="G54" s="127" t="s">
        <v>352</v>
      </c>
      <c r="H54" s="127" t="s">
        <v>352</v>
      </c>
      <c r="I54" s="65" t="s">
        <v>352</v>
      </c>
      <c r="J54" s="31">
        <v>2029</v>
      </c>
      <c r="K54" s="37"/>
    </row>
    <row r="55" spans="1:11" ht="21.75" customHeight="1">
      <c r="A55" s="5">
        <v>24</v>
      </c>
      <c r="B55" s="64" t="s">
        <v>359</v>
      </c>
      <c r="C55" s="65" t="s">
        <v>359</v>
      </c>
      <c r="D55" s="84" t="s">
        <v>353</v>
      </c>
      <c r="E55" s="128" t="s">
        <v>353</v>
      </c>
      <c r="F55" s="128" t="s">
        <v>353</v>
      </c>
      <c r="G55" s="128" t="s">
        <v>353</v>
      </c>
      <c r="H55" s="128" t="s">
        <v>353</v>
      </c>
      <c r="I55" s="85" t="s">
        <v>353</v>
      </c>
      <c r="J55" s="31">
        <v>148113</v>
      </c>
      <c r="K55" s="37"/>
    </row>
    <row r="56" spans="1:10" ht="21" customHeight="1">
      <c r="A56" s="5">
        <v>25</v>
      </c>
      <c r="B56" s="82"/>
      <c r="C56" s="83"/>
      <c r="D56" s="130" t="s">
        <v>50</v>
      </c>
      <c r="E56" s="131"/>
      <c r="F56" s="131"/>
      <c r="G56" s="131"/>
      <c r="H56" s="131"/>
      <c r="I56" s="132"/>
      <c r="J56" s="8">
        <f>SUM(J50:J55)</f>
        <v>160353</v>
      </c>
    </row>
    <row r="57" spans="1:10" ht="21" customHeight="1">
      <c r="A57" s="19"/>
      <c r="B57" s="23"/>
      <c r="C57" s="23"/>
      <c r="D57" s="20"/>
      <c r="E57" s="20"/>
      <c r="F57" s="20"/>
      <c r="G57" s="20"/>
      <c r="H57" s="20"/>
      <c r="I57" s="20"/>
      <c r="J57" s="21"/>
    </row>
    <row r="58" spans="1:10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21.75" customHeight="1">
      <c r="A59" s="26" t="s">
        <v>94</v>
      </c>
      <c r="B59" s="72" t="s">
        <v>335</v>
      </c>
      <c r="C59" s="72"/>
      <c r="D59" s="72"/>
      <c r="E59" s="72"/>
      <c r="F59" s="72"/>
      <c r="G59" s="72"/>
      <c r="H59" s="72"/>
      <c r="I59" s="72"/>
      <c r="J59" s="72"/>
    </row>
    <row r="60" spans="1:22" ht="12.75">
      <c r="A60" s="25" t="s">
        <v>95</v>
      </c>
      <c r="B60" s="66" t="s">
        <v>98</v>
      </c>
      <c r="C60" s="66"/>
      <c r="D60" s="66"/>
      <c r="E60" s="66"/>
      <c r="F60" s="66"/>
      <c r="G60" s="66"/>
      <c r="H60" s="66"/>
      <c r="I60" s="66"/>
      <c r="J60" s="66"/>
      <c r="M60" s="25"/>
      <c r="N60" s="25"/>
      <c r="O60" s="25"/>
      <c r="P60" s="25"/>
      <c r="Q60" s="25"/>
      <c r="R60" s="25"/>
      <c r="S60" s="25"/>
      <c r="T60" s="25"/>
      <c r="U60" s="25"/>
      <c r="V60" s="25"/>
    </row>
    <row r="61" spans="1:22" ht="12.75">
      <c r="A61" s="25" t="s">
        <v>96</v>
      </c>
      <c r="B61" s="66" t="s">
        <v>116</v>
      </c>
      <c r="C61" s="66"/>
      <c r="D61" s="66"/>
      <c r="E61" s="66"/>
      <c r="F61" s="66"/>
      <c r="G61" s="66"/>
      <c r="H61" s="66"/>
      <c r="I61" s="66"/>
      <c r="J61" s="66"/>
      <c r="M61" s="25"/>
      <c r="N61" s="25"/>
      <c r="O61" s="25"/>
      <c r="P61" s="25"/>
      <c r="Q61" s="25"/>
      <c r="R61" s="25"/>
      <c r="S61" s="25"/>
      <c r="T61" s="25"/>
      <c r="U61" s="25"/>
      <c r="V61" s="25"/>
    </row>
    <row r="62" spans="1:22" ht="12.75">
      <c r="A62" s="25" t="s">
        <v>97</v>
      </c>
      <c r="B62" s="66" t="s">
        <v>122</v>
      </c>
      <c r="C62" s="66"/>
      <c r="D62" s="66"/>
      <c r="E62" s="66"/>
      <c r="F62" s="66"/>
      <c r="G62" s="66"/>
      <c r="H62" s="66"/>
      <c r="I62" s="66"/>
      <c r="J62" s="66"/>
      <c r="M62" s="25"/>
      <c r="N62" s="25"/>
      <c r="O62" s="25"/>
      <c r="P62" s="25"/>
      <c r="Q62" s="25"/>
      <c r="R62" s="25"/>
      <c r="S62" s="25"/>
      <c r="T62" s="25"/>
      <c r="U62" s="25"/>
      <c r="V62" s="25"/>
    </row>
    <row r="63" spans="1:22" ht="44.25" customHeight="1">
      <c r="A63" s="25"/>
      <c r="B63" s="18"/>
      <c r="C63" s="18"/>
      <c r="D63" s="18"/>
      <c r="E63" s="18"/>
      <c r="F63" s="18"/>
      <c r="G63" s="18"/>
      <c r="H63" s="18"/>
      <c r="I63" s="18"/>
      <c r="J63" s="18"/>
      <c r="M63" s="25"/>
      <c r="N63" s="25"/>
      <c r="O63" s="25"/>
      <c r="P63" s="25"/>
      <c r="Q63" s="25"/>
      <c r="R63" s="25"/>
      <c r="S63" s="25"/>
      <c r="T63" s="25"/>
      <c r="U63" s="25"/>
      <c r="V63" s="25"/>
    </row>
    <row r="64" spans="1:22" ht="12.75">
      <c r="A64" s="66" t="s">
        <v>396</v>
      </c>
      <c r="B64" s="66"/>
      <c r="C64" s="66"/>
      <c r="D64" s="66"/>
      <c r="E64" s="66"/>
      <c r="F64" s="66"/>
      <c r="G64" s="66"/>
      <c r="H64" s="66"/>
      <c r="I64" s="66"/>
      <c r="J64" s="66"/>
      <c r="M64" s="25"/>
      <c r="N64" s="25"/>
      <c r="O64" s="25"/>
      <c r="P64" s="25"/>
      <c r="Q64" s="25"/>
      <c r="R64" s="25"/>
      <c r="S64" s="25"/>
      <c r="T64" s="25"/>
      <c r="U64" s="25"/>
      <c r="V64" s="25"/>
    </row>
    <row r="65" spans="1:22" ht="12.75">
      <c r="A65" s="75">
        <v>43903</v>
      </c>
      <c r="B65" s="75"/>
      <c r="C65" s="75"/>
      <c r="D65" s="18"/>
      <c r="E65" s="18"/>
      <c r="F65" s="18"/>
      <c r="G65" s="18"/>
      <c r="H65" s="18"/>
      <c r="I65" s="18"/>
      <c r="J65" s="18"/>
      <c r="M65" s="25"/>
      <c r="N65" s="25"/>
      <c r="O65" s="25"/>
      <c r="P65" s="25"/>
      <c r="Q65" s="25"/>
      <c r="R65" s="25"/>
      <c r="S65" s="25"/>
      <c r="T65" s="25"/>
      <c r="U65" s="25"/>
      <c r="V65" s="25"/>
    </row>
    <row r="66" spans="1:10" ht="40.5" customHeight="1">
      <c r="A66" s="66" t="s">
        <v>51</v>
      </c>
      <c r="B66" s="66"/>
      <c r="C66" s="66"/>
      <c r="D66" s="66"/>
      <c r="E66" s="2"/>
      <c r="F66" s="2"/>
      <c r="G66" s="2"/>
      <c r="H66" s="2"/>
      <c r="I66" s="2"/>
      <c r="J66" s="2"/>
    </row>
    <row r="67" spans="1:10" ht="12.75">
      <c r="A67" s="66" t="s">
        <v>66</v>
      </c>
      <c r="B67" s="66"/>
      <c r="C67" s="66"/>
      <c r="D67" s="66"/>
      <c r="E67" s="2"/>
      <c r="F67" s="2"/>
      <c r="G67" s="2"/>
      <c r="H67" s="2"/>
      <c r="I67" s="2"/>
      <c r="J67" s="2"/>
    </row>
    <row r="68" spans="2:10" ht="12.75">
      <c r="B68" s="2"/>
      <c r="C68" s="2"/>
      <c r="D68" s="2"/>
      <c r="E68" s="2"/>
      <c r="F68" s="2"/>
      <c r="G68" s="2"/>
      <c r="H68" s="2"/>
      <c r="I68" s="2"/>
      <c r="J68" s="2"/>
    </row>
  </sheetData>
  <sheetProtection/>
  <mergeCells count="104">
    <mergeCell ref="B54:C54"/>
    <mergeCell ref="D54:I54"/>
    <mergeCell ref="A64:J64"/>
    <mergeCell ref="A65:C65"/>
    <mergeCell ref="A66:D66"/>
    <mergeCell ref="A67:D67"/>
    <mergeCell ref="B56:C56"/>
    <mergeCell ref="D56:I56"/>
    <mergeCell ref="B59:J59"/>
    <mergeCell ref="B60:J60"/>
    <mergeCell ref="B61:J61"/>
    <mergeCell ref="B62:J62"/>
    <mergeCell ref="B52:C52"/>
    <mergeCell ref="D52:I52"/>
    <mergeCell ref="B48:J48"/>
    <mergeCell ref="B49:C49"/>
    <mergeCell ref="D49:I49"/>
    <mergeCell ref="B50:C50"/>
    <mergeCell ref="D50:I50"/>
    <mergeCell ref="B51:C51"/>
    <mergeCell ref="D51:I51"/>
    <mergeCell ref="B44:E44"/>
    <mergeCell ref="I44:J44"/>
    <mergeCell ref="A45:J45"/>
    <mergeCell ref="B46:E46"/>
    <mergeCell ref="I46:J46"/>
    <mergeCell ref="B47:E47"/>
    <mergeCell ref="I47:J47"/>
    <mergeCell ref="B43:E43"/>
    <mergeCell ref="I43:J43"/>
    <mergeCell ref="B39:E39"/>
    <mergeCell ref="I39:J39"/>
    <mergeCell ref="B40:E40"/>
    <mergeCell ref="I40:J40"/>
    <mergeCell ref="B41:E41"/>
    <mergeCell ref="I41:J41"/>
    <mergeCell ref="B37:E37"/>
    <mergeCell ref="I37:J37"/>
    <mergeCell ref="B38:E38"/>
    <mergeCell ref="I38:J38"/>
    <mergeCell ref="B42:E42"/>
    <mergeCell ref="I42:J42"/>
    <mergeCell ref="A33:J33"/>
    <mergeCell ref="B34:E34"/>
    <mergeCell ref="I34:J34"/>
    <mergeCell ref="A35:J35"/>
    <mergeCell ref="B36:E36"/>
    <mergeCell ref="I36:J36"/>
    <mergeCell ref="B30:G30"/>
    <mergeCell ref="I30:J30"/>
    <mergeCell ref="B31:G31"/>
    <mergeCell ref="I31:J31"/>
    <mergeCell ref="B32:G32"/>
    <mergeCell ref="I32:J32"/>
    <mergeCell ref="B27:G27"/>
    <mergeCell ref="I27:J27"/>
    <mergeCell ref="B28:G28"/>
    <mergeCell ref="I28:J28"/>
    <mergeCell ref="B29:G29"/>
    <mergeCell ref="I29:J29"/>
    <mergeCell ref="B24:G24"/>
    <mergeCell ref="I24:J24"/>
    <mergeCell ref="B25:G25"/>
    <mergeCell ref="I25:J25"/>
    <mergeCell ref="B26:G26"/>
    <mergeCell ref="I26:J26"/>
    <mergeCell ref="B21:G21"/>
    <mergeCell ref="I21:J21"/>
    <mergeCell ref="B22:G22"/>
    <mergeCell ref="I22:J22"/>
    <mergeCell ref="B23:G23"/>
    <mergeCell ref="I23:J23"/>
    <mergeCell ref="B18:G18"/>
    <mergeCell ref="I18:J18"/>
    <mergeCell ref="B19:G19"/>
    <mergeCell ref="I19:J19"/>
    <mergeCell ref="B20:G20"/>
    <mergeCell ref="I20:J20"/>
    <mergeCell ref="B15:G15"/>
    <mergeCell ref="I15:J15"/>
    <mergeCell ref="B16:G16"/>
    <mergeCell ref="I16:J16"/>
    <mergeCell ref="B17:G17"/>
    <mergeCell ref="I17:J17"/>
    <mergeCell ref="B53:C53"/>
    <mergeCell ref="B10:I10"/>
    <mergeCell ref="B11:G11"/>
    <mergeCell ref="I11:J11"/>
    <mergeCell ref="B12:G12"/>
    <mergeCell ref="I12:J12"/>
    <mergeCell ref="B13:G13"/>
    <mergeCell ref="I13:J13"/>
    <mergeCell ref="B14:G14"/>
    <mergeCell ref="I14:J14"/>
    <mergeCell ref="D53:I53"/>
    <mergeCell ref="B55:C55"/>
    <mergeCell ref="D55:I55"/>
    <mergeCell ref="K51:L51"/>
    <mergeCell ref="B1:J1"/>
    <mergeCell ref="B2:J2"/>
    <mergeCell ref="G4:J4"/>
    <mergeCell ref="G5:J5"/>
    <mergeCell ref="G6:J6"/>
    <mergeCell ref="B8:J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43">
      <selection activeCell="A49" sqref="A49:J69"/>
    </sheetView>
  </sheetViews>
  <sheetFormatPr defaultColWidth="9.00390625" defaultRowHeight="12.75"/>
  <cols>
    <col min="1" max="1" width="4.375" style="0" customWidth="1"/>
    <col min="2" max="2" width="2.75390625" style="0" hidden="1" customWidth="1"/>
    <col min="3" max="3" width="11.00390625" style="0" customWidth="1"/>
    <col min="4" max="4" width="10.00390625" style="0" customWidth="1"/>
    <col min="5" max="5" width="18.875" style="0" customWidth="1"/>
    <col min="6" max="6" width="7.75390625" style="0" customWidth="1"/>
    <col min="7" max="7" width="11.875" style="0" customWidth="1"/>
    <col min="8" max="8" width="12.125" style="0" customWidth="1"/>
    <col min="9" max="9" width="3.00390625" style="0" customWidth="1"/>
    <col min="10" max="10" width="10.25390625" style="0" customWidth="1"/>
    <col min="13" max="13" width="10.125" style="0" bestFit="1" customWidth="1"/>
  </cols>
  <sheetData>
    <row r="1" spans="2:11" ht="18">
      <c r="B1" s="109" t="s">
        <v>2</v>
      </c>
      <c r="C1" s="109"/>
      <c r="D1" s="109"/>
      <c r="E1" s="109"/>
      <c r="F1" s="109"/>
      <c r="G1" s="109"/>
      <c r="H1" s="109"/>
      <c r="I1" s="109"/>
      <c r="J1" s="109"/>
      <c r="K1" s="1"/>
    </row>
    <row r="2" spans="2:11" ht="12.75">
      <c r="B2" s="110" t="s">
        <v>3</v>
      </c>
      <c r="C2" s="110"/>
      <c r="D2" s="110"/>
      <c r="E2" s="110"/>
      <c r="F2" s="110"/>
      <c r="G2" s="110"/>
      <c r="H2" s="110"/>
      <c r="I2" s="110"/>
      <c r="J2" s="110"/>
      <c r="K2" s="1"/>
    </row>
    <row r="3" ht="8.25" customHeight="1">
      <c r="B3" t="s">
        <v>0</v>
      </c>
    </row>
    <row r="4" spans="7:10" ht="17.25" customHeight="1" hidden="1">
      <c r="G4" s="138" t="s">
        <v>4</v>
      </c>
      <c r="H4" s="138"/>
      <c r="I4" s="138"/>
      <c r="J4" s="138"/>
    </row>
    <row r="5" spans="7:10" ht="12.75" hidden="1">
      <c r="G5" s="138" t="s">
        <v>1</v>
      </c>
      <c r="H5" s="138"/>
      <c r="I5" s="138"/>
      <c r="J5" s="138"/>
    </row>
    <row r="6" spans="7:10" ht="12.75" hidden="1">
      <c r="G6" s="138" t="s">
        <v>53</v>
      </c>
      <c r="H6" s="138"/>
      <c r="I6" s="138"/>
      <c r="J6" s="138"/>
    </row>
    <row r="8" spans="2:10" ht="28.5" customHeight="1">
      <c r="B8" s="112" t="s">
        <v>137</v>
      </c>
      <c r="C8" s="112"/>
      <c r="D8" s="112"/>
      <c r="E8" s="112"/>
      <c r="F8" s="112"/>
      <c r="G8" s="112"/>
      <c r="H8" s="112"/>
      <c r="I8" s="112"/>
      <c r="J8" s="112"/>
    </row>
    <row r="9" ht="6.75" customHeight="1"/>
    <row r="10" spans="2:13" ht="29.25" customHeight="1">
      <c r="B10" s="106" t="s">
        <v>5</v>
      </c>
      <c r="C10" s="106"/>
      <c r="D10" s="106"/>
      <c r="E10" s="106"/>
      <c r="F10" s="106"/>
      <c r="G10" s="106"/>
      <c r="H10" s="106"/>
      <c r="I10" s="107"/>
      <c r="J10" s="4"/>
      <c r="K10" s="4"/>
      <c r="L10" s="4"/>
      <c r="M10" s="4"/>
    </row>
    <row r="11" spans="1:10" ht="34.5" customHeight="1">
      <c r="A11" s="7" t="s">
        <v>75</v>
      </c>
      <c r="B11" s="93" t="s">
        <v>6</v>
      </c>
      <c r="C11" s="93"/>
      <c r="D11" s="93"/>
      <c r="E11" s="93"/>
      <c r="F11" s="93"/>
      <c r="G11" s="93"/>
      <c r="H11" s="10" t="s">
        <v>7</v>
      </c>
      <c r="I11" s="93" t="s">
        <v>8</v>
      </c>
      <c r="J11" s="93"/>
    </row>
    <row r="12" spans="1:10" ht="12.75">
      <c r="A12" s="14">
        <v>1</v>
      </c>
      <c r="B12" s="74" t="s">
        <v>9</v>
      </c>
      <c r="C12" s="74"/>
      <c r="D12" s="74"/>
      <c r="E12" s="74"/>
      <c r="F12" s="74"/>
      <c r="G12" s="74"/>
      <c r="H12" s="6"/>
      <c r="I12" s="108">
        <v>43466</v>
      </c>
      <c r="J12" s="108"/>
    </row>
    <row r="13" spans="1:10" ht="12.75">
      <c r="A13" s="14">
        <v>2</v>
      </c>
      <c r="B13" s="74" t="s">
        <v>10</v>
      </c>
      <c r="C13" s="74"/>
      <c r="D13" s="74"/>
      <c r="E13" s="74"/>
      <c r="F13" s="74"/>
      <c r="G13" s="74"/>
      <c r="H13" s="5"/>
      <c r="I13" s="108">
        <v>43830</v>
      </c>
      <c r="J13" s="108"/>
    </row>
    <row r="14" spans="1:10" ht="12.75">
      <c r="A14" s="14">
        <v>3</v>
      </c>
      <c r="B14" s="74" t="s">
        <v>11</v>
      </c>
      <c r="C14" s="74"/>
      <c r="D14" s="74"/>
      <c r="E14" s="74"/>
      <c r="F14" s="74"/>
      <c r="G14" s="74"/>
      <c r="H14" s="5" t="s">
        <v>13</v>
      </c>
      <c r="I14" s="92">
        <v>0</v>
      </c>
      <c r="J14" s="92"/>
    </row>
    <row r="15" spans="1:10" ht="12.75">
      <c r="A15" s="14">
        <v>4</v>
      </c>
      <c r="B15" s="74" t="s">
        <v>12</v>
      </c>
      <c r="C15" s="74"/>
      <c r="D15" s="74"/>
      <c r="E15" s="74"/>
      <c r="F15" s="74"/>
      <c r="G15" s="74"/>
      <c r="H15" s="5" t="s">
        <v>13</v>
      </c>
      <c r="I15" s="92">
        <v>196882.26</v>
      </c>
      <c r="J15" s="92"/>
    </row>
    <row r="16" spans="1:10" ht="12.75">
      <c r="A16" s="14">
        <v>5</v>
      </c>
      <c r="B16" s="74" t="s">
        <v>14</v>
      </c>
      <c r="C16" s="74"/>
      <c r="D16" s="74"/>
      <c r="E16" s="74"/>
      <c r="F16" s="74"/>
      <c r="G16" s="74"/>
      <c r="H16" s="5" t="s">
        <v>13</v>
      </c>
      <c r="I16" s="92">
        <v>0</v>
      </c>
      <c r="J16" s="92"/>
    </row>
    <row r="17" spans="1:10" ht="12.75">
      <c r="A17" s="14">
        <v>6</v>
      </c>
      <c r="B17" s="74" t="s">
        <v>15</v>
      </c>
      <c r="C17" s="74"/>
      <c r="D17" s="74"/>
      <c r="E17" s="74"/>
      <c r="F17" s="74"/>
      <c r="G17" s="74"/>
      <c r="H17" s="5" t="s">
        <v>13</v>
      </c>
      <c r="I17" s="92">
        <v>136899.36</v>
      </c>
      <c r="J17" s="92"/>
    </row>
    <row r="18" spans="1:11" ht="12.75">
      <c r="A18" s="14" t="s">
        <v>67</v>
      </c>
      <c r="B18" s="74" t="s">
        <v>16</v>
      </c>
      <c r="C18" s="74"/>
      <c r="D18" s="74"/>
      <c r="E18" s="74"/>
      <c r="F18" s="74"/>
      <c r="G18" s="74"/>
      <c r="H18" s="5" t="s">
        <v>13</v>
      </c>
      <c r="I18" s="92">
        <v>70643.58</v>
      </c>
      <c r="J18" s="92"/>
      <c r="K18" s="3"/>
    </row>
    <row r="19" spans="1:10" ht="12.75">
      <c r="A19" s="14" t="s">
        <v>68</v>
      </c>
      <c r="B19" s="74" t="s">
        <v>17</v>
      </c>
      <c r="C19" s="74"/>
      <c r="D19" s="74"/>
      <c r="E19" s="74"/>
      <c r="F19" s="74"/>
      <c r="G19" s="74"/>
      <c r="H19" s="5" t="s">
        <v>13</v>
      </c>
      <c r="I19" s="92">
        <v>35541.18</v>
      </c>
      <c r="J19" s="92"/>
    </row>
    <row r="20" spans="1:10" ht="12.75">
      <c r="A20" s="14" t="s">
        <v>69</v>
      </c>
      <c r="B20" s="74" t="s">
        <v>18</v>
      </c>
      <c r="C20" s="74"/>
      <c r="D20" s="74"/>
      <c r="E20" s="74"/>
      <c r="F20" s="74"/>
      <c r="G20" s="74"/>
      <c r="H20" s="5" t="s">
        <v>13</v>
      </c>
      <c r="I20" s="92">
        <v>30714.6</v>
      </c>
      <c r="J20" s="92"/>
    </row>
    <row r="21" spans="1:10" ht="12.75">
      <c r="A21" s="14">
        <v>7</v>
      </c>
      <c r="B21" s="74" t="s">
        <v>90</v>
      </c>
      <c r="C21" s="74"/>
      <c r="D21" s="74"/>
      <c r="E21" s="74"/>
      <c r="F21" s="74"/>
      <c r="G21" s="74"/>
      <c r="H21" s="5" t="s">
        <v>13</v>
      </c>
      <c r="I21" s="92">
        <f>J58</f>
        <v>304833</v>
      </c>
      <c r="J21" s="92"/>
    </row>
    <row r="22" spans="1:10" ht="47.25" customHeight="1">
      <c r="A22" s="14">
        <v>8</v>
      </c>
      <c r="B22" s="73" t="s">
        <v>91</v>
      </c>
      <c r="C22" s="73"/>
      <c r="D22" s="73"/>
      <c r="E22" s="73"/>
      <c r="F22" s="73"/>
      <c r="G22" s="73"/>
      <c r="H22" s="24" t="s">
        <v>13</v>
      </c>
      <c r="I22" s="105">
        <f>I18+I20</f>
        <v>101358.18</v>
      </c>
      <c r="J22" s="105"/>
    </row>
    <row r="23" spans="1:10" ht="12.75">
      <c r="A23" s="14">
        <v>9</v>
      </c>
      <c r="B23" s="74" t="s">
        <v>19</v>
      </c>
      <c r="C23" s="74"/>
      <c r="D23" s="74"/>
      <c r="E23" s="74"/>
      <c r="F23" s="74"/>
      <c r="G23" s="74"/>
      <c r="H23" s="5" t="s">
        <v>13</v>
      </c>
      <c r="I23" s="92">
        <v>371064.84</v>
      </c>
      <c r="J23" s="92"/>
    </row>
    <row r="24" spans="1:10" ht="12.75">
      <c r="A24" s="14" t="s">
        <v>70</v>
      </c>
      <c r="B24" s="74" t="s">
        <v>20</v>
      </c>
      <c r="C24" s="74"/>
      <c r="D24" s="74"/>
      <c r="E24" s="74"/>
      <c r="F24" s="74"/>
      <c r="G24" s="74"/>
      <c r="H24" s="5" t="s">
        <v>13</v>
      </c>
      <c r="I24" s="92">
        <v>136867.24</v>
      </c>
      <c r="J24" s="92"/>
    </row>
    <row r="25" spans="1:10" ht="12.75">
      <c r="A25" s="14" t="s">
        <v>71</v>
      </c>
      <c r="B25" s="74" t="s">
        <v>21</v>
      </c>
      <c r="C25" s="74"/>
      <c r="D25" s="74"/>
      <c r="E25" s="74"/>
      <c r="F25" s="74"/>
      <c r="G25" s="74"/>
      <c r="H25" s="5" t="s">
        <v>13</v>
      </c>
      <c r="I25" s="92">
        <v>0</v>
      </c>
      <c r="J25" s="92"/>
    </row>
    <row r="26" spans="1:10" ht="12.75">
      <c r="A26" s="14" t="s">
        <v>72</v>
      </c>
      <c r="B26" s="74" t="s">
        <v>22</v>
      </c>
      <c r="C26" s="74"/>
      <c r="D26" s="74"/>
      <c r="E26" s="74"/>
      <c r="F26" s="74"/>
      <c r="G26" s="74"/>
      <c r="H26" s="5" t="s">
        <v>13</v>
      </c>
      <c r="I26" s="92">
        <v>234197.6</v>
      </c>
      <c r="J26" s="92"/>
    </row>
    <row r="27" spans="1:10" ht="12.75">
      <c r="A27" s="14" t="s">
        <v>73</v>
      </c>
      <c r="B27" s="74" t="s">
        <v>23</v>
      </c>
      <c r="C27" s="74"/>
      <c r="D27" s="74"/>
      <c r="E27" s="74"/>
      <c r="F27" s="74"/>
      <c r="G27" s="74"/>
      <c r="H27" s="5" t="s">
        <v>13</v>
      </c>
      <c r="I27" s="92">
        <v>0</v>
      </c>
      <c r="J27" s="92"/>
    </row>
    <row r="28" spans="1:10" ht="12.75">
      <c r="A28" s="14" t="s">
        <v>74</v>
      </c>
      <c r="B28" s="74" t="s">
        <v>24</v>
      </c>
      <c r="C28" s="74"/>
      <c r="D28" s="74"/>
      <c r="E28" s="74"/>
      <c r="F28" s="74"/>
      <c r="G28" s="74"/>
      <c r="H28" s="5" t="s">
        <v>13</v>
      </c>
      <c r="I28" s="92">
        <v>0</v>
      </c>
      <c r="J28" s="92"/>
    </row>
    <row r="29" spans="1:10" ht="12.75">
      <c r="A29" s="14">
        <v>10</v>
      </c>
      <c r="B29" s="74" t="s">
        <v>25</v>
      </c>
      <c r="C29" s="74"/>
      <c r="D29" s="74"/>
      <c r="E29" s="74"/>
      <c r="F29" s="74"/>
      <c r="G29" s="74"/>
      <c r="H29" s="5" t="s">
        <v>13</v>
      </c>
      <c r="I29" s="92">
        <v>0</v>
      </c>
      <c r="J29" s="92"/>
    </row>
    <row r="30" spans="1:10" ht="12.75">
      <c r="A30" s="14">
        <v>11</v>
      </c>
      <c r="B30" s="74" t="s">
        <v>26</v>
      </c>
      <c r="C30" s="74"/>
      <c r="D30" s="74"/>
      <c r="E30" s="74"/>
      <c r="F30" s="74"/>
      <c r="G30" s="74"/>
      <c r="H30" s="5" t="s">
        <v>13</v>
      </c>
      <c r="I30" s="92">
        <v>0</v>
      </c>
      <c r="J30" s="92"/>
    </row>
    <row r="31" spans="1:10" ht="12.75">
      <c r="A31" s="14">
        <v>12</v>
      </c>
      <c r="B31" s="74" t="s">
        <v>92</v>
      </c>
      <c r="C31" s="74"/>
      <c r="D31" s="74"/>
      <c r="E31" s="74"/>
      <c r="F31" s="74"/>
      <c r="G31" s="74"/>
      <c r="H31" s="5" t="s">
        <v>13</v>
      </c>
      <c r="I31" s="82">
        <f>I15-I21-I22+I23</f>
        <v>161755.92000000004</v>
      </c>
      <c r="J31" s="83"/>
    </row>
    <row r="32" spans="1:10" ht="12.75">
      <c r="A32" s="14" t="s">
        <v>77</v>
      </c>
      <c r="B32" s="74" t="s">
        <v>28</v>
      </c>
      <c r="C32" s="74"/>
      <c r="D32" s="74"/>
      <c r="E32" s="74"/>
      <c r="F32" s="74"/>
      <c r="G32" s="74"/>
      <c r="H32" s="5" t="s">
        <v>13</v>
      </c>
      <c r="I32" s="92">
        <v>0</v>
      </c>
      <c r="J32" s="92"/>
    </row>
    <row r="33" spans="1:10" ht="21" customHeight="1">
      <c r="A33" s="97" t="s">
        <v>76</v>
      </c>
      <c r="B33" s="97"/>
      <c r="C33" s="97"/>
      <c r="D33" s="97"/>
      <c r="E33" s="97"/>
      <c r="F33" s="97"/>
      <c r="G33" s="97"/>
      <c r="H33" s="97"/>
      <c r="I33" s="97"/>
      <c r="J33" s="97"/>
    </row>
    <row r="34" spans="1:13" ht="44.25" customHeight="1">
      <c r="A34" s="7" t="s">
        <v>75</v>
      </c>
      <c r="B34" s="93" t="s">
        <v>29</v>
      </c>
      <c r="C34" s="93"/>
      <c r="D34" s="93"/>
      <c r="E34" s="93"/>
      <c r="F34" s="9" t="s">
        <v>30</v>
      </c>
      <c r="G34" s="9" t="s">
        <v>31</v>
      </c>
      <c r="H34" s="7" t="s">
        <v>32</v>
      </c>
      <c r="I34" s="136" t="s">
        <v>33</v>
      </c>
      <c r="J34" s="137"/>
      <c r="K34" s="2"/>
      <c r="L34" s="2"/>
      <c r="M34" s="2"/>
    </row>
    <row r="35" spans="1:10" ht="15" customHeight="1">
      <c r="A35" s="94" t="s">
        <v>34</v>
      </c>
      <c r="B35" s="95"/>
      <c r="C35" s="95"/>
      <c r="D35" s="95"/>
      <c r="E35" s="95"/>
      <c r="F35" s="95"/>
      <c r="G35" s="95"/>
      <c r="H35" s="95"/>
      <c r="I35" s="95"/>
      <c r="J35" s="96"/>
    </row>
    <row r="36" spans="1:10" ht="36" customHeight="1">
      <c r="A36" s="14" t="s">
        <v>78</v>
      </c>
      <c r="B36" s="73" t="s">
        <v>35</v>
      </c>
      <c r="C36" s="73"/>
      <c r="D36" s="73"/>
      <c r="E36" s="73"/>
      <c r="F36" s="5">
        <v>731.3</v>
      </c>
      <c r="G36" s="5">
        <v>6.85</v>
      </c>
      <c r="H36" s="5">
        <f>F36*G36*12</f>
        <v>60112.86</v>
      </c>
      <c r="I36" s="82"/>
      <c r="J36" s="83"/>
    </row>
    <row r="37" spans="1:10" ht="12.75">
      <c r="A37" s="14" t="s">
        <v>80</v>
      </c>
      <c r="B37" s="74" t="s">
        <v>132</v>
      </c>
      <c r="C37" s="74"/>
      <c r="D37" s="74"/>
      <c r="E37" s="74"/>
      <c r="F37" s="5"/>
      <c r="G37" s="11">
        <v>1.5</v>
      </c>
      <c r="H37" s="5">
        <f>F36*G37*12</f>
        <v>13163.399999999998</v>
      </c>
      <c r="I37" s="82"/>
      <c r="J37" s="83"/>
    </row>
    <row r="38" spans="1:10" ht="12.75">
      <c r="A38" s="14" t="s">
        <v>81</v>
      </c>
      <c r="B38" s="74" t="s">
        <v>37</v>
      </c>
      <c r="C38" s="74"/>
      <c r="D38" s="74"/>
      <c r="E38" s="74"/>
      <c r="F38" s="5"/>
      <c r="G38" s="11">
        <v>1.8</v>
      </c>
      <c r="H38" s="5">
        <f>F36*G38*12</f>
        <v>15796.079999999998</v>
      </c>
      <c r="I38" s="82"/>
      <c r="J38" s="83"/>
    </row>
    <row r="39" spans="1:10" ht="12.75">
      <c r="A39" s="14" t="s">
        <v>82</v>
      </c>
      <c r="B39" s="74" t="s">
        <v>38</v>
      </c>
      <c r="C39" s="74"/>
      <c r="D39" s="74"/>
      <c r="E39" s="74"/>
      <c r="F39" s="5"/>
      <c r="G39" s="11">
        <v>1.5</v>
      </c>
      <c r="H39" s="5">
        <f>F36*G39*12</f>
        <v>13163.399999999998</v>
      </c>
      <c r="I39" s="82"/>
      <c r="J39" s="83"/>
    </row>
    <row r="40" spans="1:10" ht="12.75">
      <c r="A40" s="14" t="s">
        <v>83</v>
      </c>
      <c r="B40" s="74" t="s">
        <v>39</v>
      </c>
      <c r="C40" s="74"/>
      <c r="D40" s="74"/>
      <c r="E40" s="74"/>
      <c r="F40" s="5"/>
      <c r="G40" s="11">
        <v>0.6</v>
      </c>
      <c r="H40" s="5">
        <f>F36*G40*12</f>
        <v>5265.36</v>
      </c>
      <c r="I40" s="82"/>
      <c r="J40" s="83"/>
    </row>
    <row r="41" spans="1:10" ht="24" customHeight="1">
      <c r="A41" s="14" t="s">
        <v>84</v>
      </c>
      <c r="B41" s="73" t="s">
        <v>40</v>
      </c>
      <c r="C41" s="73"/>
      <c r="D41" s="73"/>
      <c r="E41" s="73"/>
      <c r="F41" s="5"/>
      <c r="G41" s="11">
        <v>0.95</v>
      </c>
      <c r="H41" s="5">
        <f>F36*G41*12</f>
        <v>8336.82</v>
      </c>
      <c r="I41" s="82"/>
      <c r="J41" s="83"/>
    </row>
    <row r="42" spans="1:10" ht="12.75">
      <c r="A42" s="14" t="s">
        <v>85</v>
      </c>
      <c r="B42" s="74" t="s">
        <v>41</v>
      </c>
      <c r="C42" s="74"/>
      <c r="D42" s="74"/>
      <c r="E42" s="74"/>
      <c r="F42" s="5"/>
      <c r="G42" s="11">
        <v>0.5</v>
      </c>
      <c r="H42" s="5">
        <f>F36*G42*12</f>
        <v>4387.799999999999</v>
      </c>
      <c r="I42" s="82"/>
      <c r="J42" s="83"/>
    </row>
    <row r="43" spans="1:10" ht="12.75">
      <c r="A43" s="14" t="s">
        <v>79</v>
      </c>
      <c r="B43" s="74" t="s">
        <v>42</v>
      </c>
      <c r="C43" s="74"/>
      <c r="D43" s="74"/>
      <c r="E43" s="74"/>
      <c r="F43" s="5"/>
      <c r="G43" s="5">
        <v>0.1</v>
      </c>
      <c r="H43" s="5">
        <f>F36*G43*12</f>
        <v>877.56</v>
      </c>
      <c r="I43" s="82"/>
      <c r="J43" s="83"/>
    </row>
    <row r="44" spans="1:10" ht="12.75">
      <c r="A44" s="14" t="s">
        <v>86</v>
      </c>
      <c r="B44" s="74" t="s">
        <v>43</v>
      </c>
      <c r="C44" s="74"/>
      <c r="D44" s="74"/>
      <c r="E44" s="74"/>
      <c r="F44" s="5"/>
      <c r="G44" s="5">
        <v>1.1</v>
      </c>
      <c r="H44" s="5">
        <f>F36*G44*12</f>
        <v>9653.16</v>
      </c>
      <c r="I44" s="82"/>
      <c r="J44" s="83"/>
    </row>
    <row r="45" spans="1:10" ht="12.75">
      <c r="A45" s="14" t="s">
        <v>87</v>
      </c>
      <c r="B45" s="74" t="s">
        <v>44</v>
      </c>
      <c r="C45" s="74"/>
      <c r="D45" s="74"/>
      <c r="E45" s="74"/>
      <c r="F45" s="5"/>
      <c r="G45" s="5">
        <v>3.5</v>
      </c>
      <c r="H45" s="5">
        <f>F36*G45*12</f>
        <v>30714.6</v>
      </c>
      <c r="I45" s="82"/>
      <c r="J45" s="83"/>
    </row>
    <row r="46" spans="1:10" ht="16.5" customHeight="1">
      <c r="A46" s="94" t="s">
        <v>45</v>
      </c>
      <c r="B46" s="95"/>
      <c r="C46" s="95"/>
      <c r="D46" s="95"/>
      <c r="E46" s="95"/>
      <c r="F46" s="95"/>
      <c r="G46" s="95"/>
      <c r="H46" s="95"/>
      <c r="I46" s="95"/>
      <c r="J46" s="96"/>
    </row>
    <row r="47" spans="1:10" ht="23.25" customHeight="1">
      <c r="A47" s="11">
        <v>18</v>
      </c>
      <c r="B47" s="73" t="s">
        <v>46</v>
      </c>
      <c r="C47" s="73"/>
      <c r="D47" s="73"/>
      <c r="E47" s="73"/>
      <c r="F47" s="5">
        <v>731.3</v>
      </c>
      <c r="G47" s="5">
        <v>4.05</v>
      </c>
      <c r="H47" s="5">
        <f>F47*G47*12</f>
        <v>35541.18</v>
      </c>
      <c r="I47" s="82"/>
      <c r="J47" s="83"/>
    </row>
    <row r="48" spans="1:10" ht="12.75">
      <c r="A48" s="11">
        <v>19</v>
      </c>
      <c r="B48" s="5" t="s">
        <v>47</v>
      </c>
      <c r="C48" s="133" t="s">
        <v>93</v>
      </c>
      <c r="D48" s="134"/>
      <c r="E48" s="135"/>
      <c r="F48" s="8"/>
      <c r="G48" s="8">
        <v>15.6</v>
      </c>
      <c r="H48" s="8">
        <f>H36+H43+H44+H45+H47</f>
        <v>136899.36</v>
      </c>
      <c r="I48" s="118">
        <v>136867.24</v>
      </c>
      <c r="J48" s="119"/>
    </row>
    <row r="49" spans="2:10" ht="18.75" customHeight="1">
      <c r="B49" s="91" t="s">
        <v>155</v>
      </c>
      <c r="C49" s="91"/>
      <c r="D49" s="91"/>
      <c r="E49" s="91"/>
      <c r="F49" s="91"/>
      <c r="G49" s="91"/>
      <c r="H49" s="91"/>
      <c r="I49" s="91"/>
      <c r="J49" s="91"/>
    </row>
    <row r="50" spans="1:10" ht="36.75" customHeight="1">
      <c r="A50" s="7" t="s">
        <v>75</v>
      </c>
      <c r="B50" s="86" t="s">
        <v>52</v>
      </c>
      <c r="C50" s="87"/>
      <c r="D50" s="93" t="s">
        <v>48</v>
      </c>
      <c r="E50" s="93"/>
      <c r="F50" s="93"/>
      <c r="G50" s="93"/>
      <c r="H50" s="93"/>
      <c r="I50" s="93"/>
      <c r="J50" s="9" t="str">
        <f>'60 лет Октября 1-а'!$J$51</f>
        <v>Сметная стоимость</v>
      </c>
    </row>
    <row r="51" spans="1:10" ht="12.75" customHeight="1">
      <c r="A51" s="5">
        <v>19</v>
      </c>
      <c r="B51" s="64" t="s">
        <v>215</v>
      </c>
      <c r="C51" s="65" t="s">
        <v>215</v>
      </c>
      <c r="D51" s="84" t="s">
        <v>210</v>
      </c>
      <c r="E51" s="128" t="s">
        <v>210</v>
      </c>
      <c r="F51" s="128" t="s">
        <v>210</v>
      </c>
      <c r="G51" s="128" t="s">
        <v>210</v>
      </c>
      <c r="H51" s="128" t="s">
        <v>210</v>
      </c>
      <c r="I51" s="85" t="s">
        <v>210</v>
      </c>
      <c r="J51" s="31">
        <v>1471</v>
      </c>
    </row>
    <row r="52" spans="1:12" ht="22.5" customHeight="1">
      <c r="A52" s="5">
        <v>20</v>
      </c>
      <c r="B52" s="64" t="s">
        <v>216</v>
      </c>
      <c r="C52" s="81" t="s">
        <v>216</v>
      </c>
      <c r="D52" s="84" t="s">
        <v>220</v>
      </c>
      <c r="E52" s="128" t="s">
        <v>211</v>
      </c>
      <c r="F52" s="128" t="s">
        <v>211</v>
      </c>
      <c r="G52" s="128" t="s">
        <v>211</v>
      </c>
      <c r="H52" s="128" t="s">
        <v>211</v>
      </c>
      <c r="I52" s="85" t="s">
        <v>211</v>
      </c>
      <c r="J52" s="31">
        <v>2057</v>
      </c>
      <c r="K52" s="129"/>
      <c r="L52" s="110"/>
    </row>
    <row r="53" spans="1:10" ht="12.75" customHeight="1">
      <c r="A53" s="5">
        <v>21</v>
      </c>
      <c r="B53" s="64" t="s">
        <v>217</v>
      </c>
      <c r="C53" s="81" t="s">
        <v>217</v>
      </c>
      <c r="D53" s="64" t="s">
        <v>212</v>
      </c>
      <c r="E53" s="127" t="s">
        <v>212</v>
      </c>
      <c r="F53" s="127" t="s">
        <v>212</v>
      </c>
      <c r="G53" s="127" t="s">
        <v>212</v>
      </c>
      <c r="H53" s="127" t="s">
        <v>212</v>
      </c>
      <c r="I53" s="65" t="s">
        <v>212</v>
      </c>
      <c r="J53" s="31">
        <v>2121</v>
      </c>
    </row>
    <row r="54" spans="1:11" ht="12.75" customHeight="1">
      <c r="A54" s="5">
        <v>22</v>
      </c>
      <c r="B54" s="64" t="s">
        <v>218</v>
      </c>
      <c r="C54" s="65" t="s">
        <v>218</v>
      </c>
      <c r="D54" s="64" t="s">
        <v>213</v>
      </c>
      <c r="E54" s="127" t="s">
        <v>213</v>
      </c>
      <c r="F54" s="127" t="s">
        <v>213</v>
      </c>
      <c r="G54" s="127" t="s">
        <v>213</v>
      </c>
      <c r="H54" s="127" t="s">
        <v>213</v>
      </c>
      <c r="I54" s="65" t="s">
        <v>213</v>
      </c>
      <c r="J54" s="31">
        <v>262</v>
      </c>
      <c r="K54" s="37"/>
    </row>
    <row r="55" spans="1:11" ht="12.75" customHeight="1">
      <c r="A55" s="5">
        <v>23</v>
      </c>
      <c r="B55" s="64" t="s">
        <v>219</v>
      </c>
      <c r="C55" s="65" t="s">
        <v>219</v>
      </c>
      <c r="D55" s="64" t="s">
        <v>214</v>
      </c>
      <c r="E55" s="127" t="s">
        <v>214</v>
      </c>
      <c r="F55" s="127" t="s">
        <v>214</v>
      </c>
      <c r="G55" s="127" t="s">
        <v>214</v>
      </c>
      <c r="H55" s="127" t="s">
        <v>214</v>
      </c>
      <c r="I55" s="65" t="s">
        <v>214</v>
      </c>
      <c r="J55" s="31">
        <v>6175</v>
      </c>
      <c r="K55" s="37"/>
    </row>
    <row r="56" spans="1:11" ht="12.75" customHeight="1">
      <c r="A56" s="5">
        <v>24</v>
      </c>
      <c r="B56" s="51"/>
      <c r="C56" s="52" t="s">
        <v>221</v>
      </c>
      <c r="D56" s="64" t="s">
        <v>224</v>
      </c>
      <c r="E56" s="127"/>
      <c r="F56" s="127"/>
      <c r="G56" s="127"/>
      <c r="H56" s="127"/>
      <c r="I56" s="65"/>
      <c r="J56" s="54">
        <v>19701</v>
      </c>
      <c r="K56" s="37"/>
    </row>
    <row r="57" spans="1:11" ht="24" customHeight="1">
      <c r="A57" s="5">
        <v>25</v>
      </c>
      <c r="B57" s="51"/>
      <c r="C57" s="52" t="s">
        <v>222</v>
      </c>
      <c r="D57" s="84" t="s">
        <v>223</v>
      </c>
      <c r="E57" s="128"/>
      <c r="F57" s="128"/>
      <c r="G57" s="128"/>
      <c r="H57" s="128"/>
      <c r="I57" s="85"/>
      <c r="J57" s="54">
        <v>273046</v>
      </c>
      <c r="K57" s="37"/>
    </row>
    <row r="58" spans="1:10" ht="21" customHeight="1">
      <c r="A58" s="5">
        <v>26</v>
      </c>
      <c r="B58" s="82"/>
      <c r="C58" s="83"/>
      <c r="D58" s="126" t="s">
        <v>50</v>
      </c>
      <c r="E58" s="126"/>
      <c r="F58" s="126"/>
      <c r="G58" s="126"/>
      <c r="H58" s="126"/>
      <c r="I58" s="126"/>
      <c r="J58" s="8">
        <f>SUM(J51:J57)</f>
        <v>304833</v>
      </c>
    </row>
    <row r="59" spans="1:10" ht="12.75">
      <c r="A59" s="19"/>
      <c r="B59" s="23"/>
      <c r="C59" s="23"/>
      <c r="D59" s="20"/>
      <c r="E59" s="20"/>
      <c r="F59" s="20"/>
      <c r="G59" s="20"/>
      <c r="H59" s="20"/>
      <c r="I59" s="20"/>
      <c r="J59" s="21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8.75" customHeight="1">
      <c r="A61" s="26" t="s">
        <v>94</v>
      </c>
      <c r="B61" s="72" t="s">
        <v>120</v>
      </c>
      <c r="C61" s="72"/>
      <c r="D61" s="72"/>
      <c r="E61" s="72"/>
      <c r="F61" s="72"/>
      <c r="G61" s="72"/>
      <c r="H61" s="72"/>
      <c r="I61" s="72"/>
      <c r="J61" s="72"/>
    </row>
    <row r="62" spans="1:10" ht="12.75">
      <c r="A62" s="25" t="s">
        <v>95</v>
      </c>
      <c r="B62" s="66" t="s">
        <v>98</v>
      </c>
      <c r="C62" s="66"/>
      <c r="D62" s="66"/>
      <c r="E62" s="66"/>
      <c r="F62" s="66"/>
      <c r="G62" s="66"/>
      <c r="H62" s="66"/>
      <c r="I62" s="66"/>
      <c r="J62" s="66"/>
    </row>
    <row r="63" spans="1:10" ht="12.75">
      <c r="A63" s="25" t="s">
        <v>96</v>
      </c>
      <c r="B63" s="66" t="s">
        <v>99</v>
      </c>
      <c r="C63" s="66"/>
      <c r="D63" s="66"/>
      <c r="E63" s="66"/>
      <c r="F63" s="66"/>
      <c r="G63" s="66"/>
      <c r="H63" s="66"/>
      <c r="I63" s="66"/>
      <c r="J63" s="66"/>
    </row>
    <row r="64" spans="1:10" ht="12.75">
      <c r="A64" s="25" t="s">
        <v>97</v>
      </c>
      <c r="B64" s="66" t="s">
        <v>100</v>
      </c>
      <c r="C64" s="66"/>
      <c r="D64" s="66"/>
      <c r="E64" s="66"/>
      <c r="F64" s="66"/>
      <c r="G64" s="66"/>
      <c r="H64" s="66"/>
      <c r="I64" s="66"/>
      <c r="J64" s="66"/>
    </row>
    <row r="65" spans="1:10" ht="12.75">
      <c r="A65" s="25"/>
      <c r="B65" s="18"/>
      <c r="C65" s="18"/>
      <c r="D65" s="18"/>
      <c r="E65" s="18"/>
      <c r="F65" s="18"/>
      <c r="G65" s="18"/>
      <c r="H65" s="18"/>
      <c r="I65" s="18"/>
      <c r="J65" s="18"/>
    </row>
    <row r="66" spans="1:10" ht="12.75">
      <c r="A66" s="66" t="s">
        <v>396</v>
      </c>
      <c r="B66" s="66"/>
      <c r="C66" s="66"/>
      <c r="D66" s="66"/>
      <c r="E66" s="66"/>
      <c r="F66" s="66"/>
      <c r="G66" s="66"/>
      <c r="H66" s="66"/>
      <c r="I66" s="66"/>
      <c r="J66" s="66"/>
    </row>
    <row r="67" spans="1:10" ht="12.75">
      <c r="A67" s="75">
        <v>43903</v>
      </c>
      <c r="B67" s="75"/>
      <c r="C67" s="75"/>
      <c r="D67" s="18"/>
      <c r="E67" s="18"/>
      <c r="F67" s="18"/>
      <c r="G67" s="18"/>
      <c r="H67" s="18"/>
      <c r="I67" s="18"/>
      <c r="J67" s="18"/>
    </row>
    <row r="68" spans="1:10" ht="40.5" customHeight="1">
      <c r="A68" s="66" t="s">
        <v>51</v>
      </c>
      <c r="B68" s="66"/>
      <c r="C68" s="66"/>
      <c r="D68" s="66"/>
      <c r="E68" s="2"/>
      <c r="F68" s="2"/>
      <c r="G68" s="2"/>
      <c r="H68" s="2"/>
      <c r="I68" s="2"/>
      <c r="J68" s="2"/>
    </row>
    <row r="69" spans="1:10" ht="12.75">
      <c r="A69" s="66" t="s">
        <v>66</v>
      </c>
      <c r="B69" s="66"/>
      <c r="C69" s="66"/>
      <c r="D69" s="66"/>
      <c r="E69" s="2"/>
      <c r="F69" s="2"/>
      <c r="G69" s="2"/>
      <c r="H69" s="2"/>
      <c r="I69" s="2"/>
      <c r="J69" s="2"/>
    </row>
  </sheetData>
  <sheetProtection/>
  <mergeCells count="106">
    <mergeCell ref="I42:J42"/>
    <mergeCell ref="I43:J43"/>
    <mergeCell ref="B1:J1"/>
    <mergeCell ref="B2:J2"/>
    <mergeCell ref="G4:J4"/>
    <mergeCell ref="G5:J5"/>
    <mergeCell ref="G6:J6"/>
    <mergeCell ref="B8:J8"/>
    <mergeCell ref="B10:I10"/>
    <mergeCell ref="B11:G11"/>
    <mergeCell ref="I11:J11"/>
    <mergeCell ref="B12:G12"/>
    <mergeCell ref="I12:J12"/>
    <mergeCell ref="B13:G13"/>
    <mergeCell ref="I13:J13"/>
    <mergeCell ref="B14:G14"/>
    <mergeCell ref="I14:J14"/>
    <mergeCell ref="B15:G15"/>
    <mergeCell ref="I15:J15"/>
    <mergeCell ref="B16:G16"/>
    <mergeCell ref="I16:J16"/>
    <mergeCell ref="B17:G17"/>
    <mergeCell ref="I17:J17"/>
    <mergeCell ref="B18:G18"/>
    <mergeCell ref="I18:J18"/>
    <mergeCell ref="B19:G19"/>
    <mergeCell ref="I19:J19"/>
    <mergeCell ref="B20:G20"/>
    <mergeCell ref="I20:J20"/>
    <mergeCell ref="B21:G21"/>
    <mergeCell ref="I21:J21"/>
    <mergeCell ref="B22:G22"/>
    <mergeCell ref="I22:J22"/>
    <mergeCell ref="B23:G23"/>
    <mergeCell ref="I23:J23"/>
    <mergeCell ref="B24:G24"/>
    <mergeCell ref="I24:J24"/>
    <mergeCell ref="B25:G25"/>
    <mergeCell ref="I25:J25"/>
    <mergeCell ref="B26:G26"/>
    <mergeCell ref="I26:J26"/>
    <mergeCell ref="B27:G27"/>
    <mergeCell ref="I27:J27"/>
    <mergeCell ref="B28:G28"/>
    <mergeCell ref="I28:J28"/>
    <mergeCell ref="B29:G29"/>
    <mergeCell ref="I29:J29"/>
    <mergeCell ref="A33:J33"/>
    <mergeCell ref="B30:G30"/>
    <mergeCell ref="I30:J30"/>
    <mergeCell ref="B31:G31"/>
    <mergeCell ref="I31:J31"/>
    <mergeCell ref="B32:G32"/>
    <mergeCell ref="I32:J32"/>
    <mergeCell ref="B41:E41"/>
    <mergeCell ref="I38:J38"/>
    <mergeCell ref="I39:J39"/>
    <mergeCell ref="I40:J40"/>
    <mergeCell ref="I41:J41"/>
    <mergeCell ref="B34:E34"/>
    <mergeCell ref="B36:E36"/>
    <mergeCell ref="A35:J35"/>
    <mergeCell ref="I34:J34"/>
    <mergeCell ref="I36:J36"/>
    <mergeCell ref="B49:J49"/>
    <mergeCell ref="A46:J46"/>
    <mergeCell ref="I44:J44"/>
    <mergeCell ref="I45:J45"/>
    <mergeCell ref="I47:J47"/>
    <mergeCell ref="I37:J37"/>
    <mergeCell ref="B37:E37"/>
    <mergeCell ref="B38:E38"/>
    <mergeCell ref="B39:E39"/>
    <mergeCell ref="B40:E40"/>
    <mergeCell ref="I48:J48"/>
    <mergeCell ref="C48:E48"/>
    <mergeCell ref="B50:C50"/>
    <mergeCell ref="D50:I50"/>
    <mergeCell ref="B51:C51"/>
    <mergeCell ref="B42:E42"/>
    <mergeCell ref="B43:E43"/>
    <mergeCell ref="B44:E44"/>
    <mergeCell ref="B45:E45"/>
    <mergeCell ref="B47:E47"/>
    <mergeCell ref="A66:J66"/>
    <mergeCell ref="A67:C67"/>
    <mergeCell ref="A68:D68"/>
    <mergeCell ref="A69:D69"/>
    <mergeCell ref="B61:J61"/>
    <mergeCell ref="B62:J62"/>
    <mergeCell ref="B63:J63"/>
    <mergeCell ref="B64:J64"/>
    <mergeCell ref="D51:I51"/>
    <mergeCell ref="B52:C52"/>
    <mergeCell ref="D52:I52"/>
    <mergeCell ref="K52:L52"/>
    <mergeCell ref="B53:C53"/>
    <mergeCell ref="D53:I53"/>
    <mergeCell ref="B54:C54"/>
    <mergeCell ref="D54:I54"/>
    <mergeCell ref="B55:C55"/>
    <mergeCell ref="D55:I55"/>
    <mergeCell ref="B58:C58"/>
    <mergeCell ref="D58:I58"/>
    <mergeCell ref="D56:I56"/>
    <mergeCell ref="D57:I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40">
      <selection activeCell="M51" sqref="M51"/>
    </sheetView>
  </sheetViews>
  <sheetFormatPr defaultColWidth="9.00390625" defaultRowHeight="12.75"/>
  <cols>
    <col min="1" max="1" width="3.75390625" style="0" customWidth="1"/>
    <col min="2" max="2" width="2.75390625" style="0" hidden="1" customWidth="1"/>
    <col min="3" max="3" width="14.125" style="0" customWidth="1"/>
    <col min="4" max="4" width="10.00390625" style="0" customWidth="1"/>
    <col min="5" max="5" width="20.25390625" style="0" customWidth="1"/>
    <col min="6" max="6" width="7.875" style="0" customWidth="1"/>
    <col min="7" max="7" width="6.75390625" style="0" customWidth="1"/>
    <col min="8" max="8" width="9.00390625" style="0" customWidth="1"/>
    <col min="9" max="9" width="7.375" style="0" customWidth="1"/>
    <col min="10" max="10" width="9.25390625" style="0" customWidth="1"/>
    <col min="13" max="13" width="10.00390625" style="0" customWidth="1"/>
  </cols>
  <sheetData>
    <row r="1" spans="2:11" ht="18">
      <c r="B1" s="109" t="s">
        <v>2</v>
      </c>
      <c r="C1" s="109"/>
      <c r="D1" s="109"/>
      <c r="E1" s="109"/>
      <c r="F1" s="109"/>
      <c r="G1" s="109"/>
      <c r="H1" s="109"/>
      <c r="I1" s="109"/>
      <c r="J1" s="109"/>
      <c r="K1" s="1"/>
    </row>
    <row r="2" spans="2:11" ht="12.75">
      <c r="B2" s="110" t="s">
        <v>3</v>
      </c>
      <c r="C2" s="110"/>
      <c r="D2" s="110"/>
      <c r="E2" s="110"/>
      <c r="F2" s="110"/>
      <c r="G2" s="110"/>
      <c r="H2" s="110"/>
      <c r="I2" s="110"/>
      <c r="J2" s="110"/>
      <c r="K2" s="1"/>
    </row>
    <row r="3" spans="1:10" ht="7.5" customHeight="1">
      <c r="A3" s="28"/>
      <c r="B3" s="28" t="s">
        <v>0</v>
      </c>
      <c r="C3" s="28"/>
      <c r="D3" s="28"/>
      <c r="E3" s="28"/>
      <c r="F3" s="28"/>
      <c r="G3" s="28"/>
      <c r="H3" s="28"/>
      <c r="I3" s="28"/>
      <c r="J3" s="28"/>
    </row>
    <row r="4" spans="7:10" ht="18" customHeight="1" hidden="1">
      <c r="G4" s="138" t="s">
        <v>4</v>
      </c>
      <c r="H4" s="138"/>
      <c r="I4" s="138"/>
      <c r="J4" s="138"/>
    </row>
    <row r="5" spans="7:10" ht="12.75" hidden="1">
      <c r="G5" s="138" t="s">
        <v>1</v>
      </c>
      <c r="H5" s="138"/>
      <c r="I5" s="138"/>
      <c r="J5" s="138"/>
    </row>
    <row r="6" spans="7:10" ht="12.75" hidden="1">
      <c r="G6" s="138" t="s">
        <v>53</v>
      </c>
      <c r="H6" s="138"/>
      <c r="I6" s="138"/>
      <c r="J6" s="138"/>
    </row>
    <row r="8" spans="2:10" ht="28.5" customHeight="1">
      <c r="B8" s="112" t="s">
        <v>141</v>
      </c>
      <c r="C8" s="112"/>
      <c r="D8" s="112"/>
      <c r="E8" s="112"/>
      <c r="F8" s="112"/>
      <c r="G8" s="112"/>
      <c r="H8" s="112"/>
      <c r="I8" s="112"/>
      <c r="J8" s="112"/>
    </row>
    <row r="9" ht="6.75" customHeight="1"/>
    <row r="10" spans="1:13" ht="29.25" customHeight="1">
      <c r="A10" s="22"/>
      <c r="B10" s="106" t="s">
        <v>5</v>
      </c>
      <c r="C10" s="106"/>
      <c r="D10" s="106"/>
      <c r="E10" s="106"/>
      <c r="F10" s="106"/>
      <c r="G10" s="106"/>
      <c r="H10" s="106"/>
      <c r="I10" s="107"/>
      <c r="J10" s="4"/>
      <c r="K10" s="4"/>
      <c r="L10" s="4"/>
      <c r="M10" s="4"/>
    </row>
    <row r="11" spans="1:10" ht="33" customHeight="1">
      <c r="A11" s="7" t="s">
        <v>75</v>
      </c>
      <c r="B11" s="87" t="s">
        <v>6</v>
      </c>
      <c r="C11" s="93"/>
      <c r="D11" s="93"/>
      <c r="E11" s="93"/>
      <c r="F11" s="93"/>
      <c r="G11" s="93"/>
      <c r="H11" s="10" t="s">
        <v>7</v>
      </c>
      <c r="I11" s="93" t="s">
        <v>8</v>
      </c>
      <c r="J11" s="93"/>
    </row>
    <row r="12" spans="1:10" ht="12.75">
      <c r="A12" s="14">
        <v>1</v>
      </c>
      <c r="B12" s="81" t="s">
        <v>9</v>
      </c>
      <c r="C12" s="74"/>
      <c r="D12" s="74"/>
      <c r="E12" s="74"/>
      <c r="F12" s="74"/>
      <c r="G12" s="74"/>
      <c r="H12" s="6"/>
      <c r="I12" s="108">
        <v>43466</v>
      </c>
      <c r="J12" s="108"/>
    </row>
    <row r="13" spans="1:10" ht="12.75">
      <c r="A13" s="14">
        <v>2</v>
      </c>
      <c r="B13" s="81" t="s">
        <v>10</v>
      </c>
      <c r="C13" s="74"/>
      <c r="D13" s="74"/>
      <c r="E13" s="74"/>
      <c r="F13" s="74"/>
      <c r="G13" s="74"/>
      <c r="H13" s="6"/>
      <c r="I13" s="108">
        <v>43830</v>
      </c>
      <c r="J13" s="108"/>
    </row>
    <row r="14" spans="1:10" ht="12.75">
      <c r="A14" s="14">
        <v>3</v>
      </c>
      <c r="B14" s="81" t="s">
        <v>11</v>
      </c>
      <c r="C14" s="74"/>
      <c r="D14" s="74"/>
      <c r="E14" s="74"/>
      <c r="F14" s="74"/>
      <c r="G14" s="74"/>
      <c r="H14" s="5" t="s">
        <v>13</v>
      </c>
      <c r="I14" s="92">
        <v>0</v>
      </c>
      <c r="J14" s="92"/>
    </row>
    <row r="15" spans="1:10" ht="12.75">
      <c r="A15" s="14">
        <v>4</v>
      </c>
      <c r="B15" s="81" t="s">
        <v>12</v>
      </c>
      <c r="C15" s="74"/>
      <c r="D15" s="74"/>
      <c r="E15" s="74"/>
      <c r="F15" s="74"/>
      <c r="G15" s="74"/>
      <c r="H15" s="5" t="s">
        <v>13</v>
      </c>
      <c r="I15" s="92"/>
      <c r="J15" s="92"/>
    </row>
    <row r="16" spans="1:10" ht="12.75">
      <c r="A16" s="14">
        <v>5</v>
      </c>
      <c r="B16" s="81" t="s">
        <v>14</v>
      </c>
      <c r="C16" s="74"/>
      <c r="D16" s="74"/>
      <c r="E16" s="74"/>
      <c r="F16" s="74"/>
      <c r="G16" s="74"/>
      <c r="H16" s="5" t="s">
        <v>13</v>
      </c>
      <c r="I16" s="92">
        <v>15971.76</v>
      </c>
      <c r="J16" s="92"/>
    </row>
    <row r="17" spans="1:10" ht="12.75">
      <c r="A17" s="14">
        <v>6</v>
      </c>
      <c r="B17" s="81" t="s">
        <v>15</v>
      </c>
      <c r="C17" s="74"/>
      <c r="D17" s="74"/>
      <c r="E17" s="74"/>
      <c r="F17" s="74"/>
      <c r="G17" s="74"/>
      <c r="H17" s="5" t="s">
        <v>13</v>
      </c>
      <c r="I17" s="146">
        <f>I18+I19+I20</f>
        <v>189136.28622580646</v>
      </c>
      <c r="J17" s="146"/>
    </row>
    <row r="18" spans="1:11" ht="12.75">
      <c r="A18" s="14" t="s">
        <v>67</v>
      </c>
      <c r="B18" s="81" t="s">
        <v>16</v>
      </c>
      <c r="C18" s="74"/>
      <c r="D18" s="74"/>
      <c r="E18" s="74"/>
      <c r="F18" s="74"/>
      <c r="G18" s="74"/>
      <c r="H18" s="5" t="s">
        <v>13</v>
      </c>
      <c r="I18" s="146">
        <f>H37+H44+H45+J37+J44+J45</f>
        <v>97525.15867741936</v>
      </c>
      <c r="J18" s="146"/>
      <c r="K18" s="3"/>
    </row>
    <row r="19" spans="1:10" ht="12.75">
      <c r="A19" s="14" t="s">
        <v>68</v>
      </c>
      <c r="B19" s="81" t="s">
        <v>17</v>
      </c>
      <c r="C19" s="74"/>
      <c r="D19" s="74"/>
      <c r="E19" s="74"/>
      <c r="F19" s="74"/>
      <c r="G19" s="74"/>
      <c r="H19" s="5" t="s">
        <v>13</v>
      </c>
      <c r="I19" s="146">
        <f>H48+J48</f>
        <v>46210.19664516128</v>
      </c>
      <c r="J19" s="146"/>
    </row>
    <row r="20" spans="1:10" ht="12.75">
      <c r="A20" s="14" t="s">
        <v>69</v>
      </c>
      <c r="B20" s="81" t="s">
        <v>18</v>
      </c>
      <c r="C20" s="74"/>
      <c r="D20" s="74"/>
      <c r="E20" s="74"/>
      <c r="F20" s="74"/>
      <c r="G20" s="74"/>
      <c r="H20" s="5" t="s">
        <v>13</v>
      </c>
      <c r="I20" s="146">
        <f>H46+J46</f>
        <v>45400.9309032258</v>
      </c>
      <c r="J20" s="146"/>
    </row>
    <row r="21" spans="1:10" ht="12.75">
      <c r="A21" s="14">
        <v>7</v>
      </c>
      <c r="B21" s="81" t="s">
        <v>90</v>
      </c>
      <c r="C21" s="74"/>
      <c r="D21" s="74"/>
      <c r="E21" s="74"/>
      <c r="F21" s="74"/>
      <c r="G21" s="74"/>
      <c r="H21" s="5" t="s">
        <v>13</v>
      </c>
      <c r="I21" s="92">
        <f>J60</f>
        <v>583645</v>
      </c>
      <c r="J21" s="92"/>
    </row>
    <row r="22" spans="1:10" ht="47.25" customHeight="1">
      <c r="A22" s="14">
        <v>8</v>
      </c>
      <c r="B22" s="115" t="s">
        <v>91</v>
      </c>
      <c r="C22" s="73"/>
      <c r="D22" s="73"/>
      <c r="E22" s="73"/>
      <c r="F22" s="73"/>
      <c r="G22" s="73"/>
      <c r="H22" s="24" t="s">
        <v>13</v>
      </c>
      <c r="I22" s="156">
        <f>I18+I20</f>
        <v>142926.08958064514</v>
      </c>
      <c r="J22" s="156"/>
    </row>
    <row r="23" spans="1:10" ht="12.75">
      <c r="A23" s="14">
        <v>9</v>
      </c>
      <c r="B23" s="81" t="s">
        <v>19</v>
      </c>
      <c r="C23" s="74"/>
      <c r="D23" s="74"/>
      <c r="E23" s="74"/>
      <c r="F23" s="74"/>
      <c r="G23" s="74"/>
      <c r="H23" s="5" t="s">
        <v>13</v>
      </c>
      <c r="I23" s="92">
        <f>I24+I26</f>
        <v>607337.14</v>
      </c>
      <c r="J23" s="92"/>
    </row>
    <row r="24" spans="1:10" ht="12.75">
      <c r="A24" s="14" t="s">
        <v>70</v>
      </c>
      <c r="B24" s="81" t="s">
        <v>20</v>
      </c>
      <c r="C24" s="74"/>
      <c r="D24" s="74"/>
      <c r="E24" s="74"/>
      <c r="F24" s="74"/>
      <c r="G24" s="74"/>
      <c r="H24" s="5" t="s">
        <v>13</v>
      </c>
      <c r="I24" s="92">
        <v>190348.34</v>
      </c>
      <c r="J24" s="92"/>
    </row>
    <row r="25" spans="1:10" ht="12.75">
      <c r="A25" s="14" t="s">
        <v>71</v>
      </c>
      <c r="B25" s="81" t="s">
        <v>21</v>
      </c>
      <c r="C25" s="74"/>
      <c r="D25" s="74"/>
      <c r="E25" s="74"/>
      <c r="F25" s="74"/>
      <c r="G25" s="74"/>
      <c r="H25" s="5" t="s">
        <v>13</v>
      </c>
      <c r="I25" s="92">
        <v>0</v>
      </c>
      <c r="J25" s="92"/>
    </row>
    <row r="26" spans="1:10" ht="12.75">
      <c r="A26" s="14" t="s">
        <v>72</v>
      </c>
      <c r="B26" s="81" t="s">
        <v>22</v>
      </c>
      <c r="C26" s="74"/>
      <c r="D26" s="74"/>
      <c r="E26" s="74"/>
      <c r="F26" s="74"/>
      <c r="G26" s="74"/>
      <c r="H26" s="5" t="s">
        <v>13</v>
      </c>
      <c r="I26" s="92">
        <v>416988.8</v>
      </c>
      <c r="J26" s="92"/>
    </row>
    <row r="27" spans="1:10" ht="12.75">
      <c r="A27" s="14" t="s">
        <v>73</v>
      </c>
      <c r="B27" s="81" t="s">
        <v>23</v>
      </c>
      <c r="C27" s="74"/>
      <c r="D27" s="74"/>
      <c r="E27" s="74"/>
      <c r="F27" s="74"/>
      <c r="G27" s="74"/>
      <c r="H27" s="5" t="s">
        <v>13</v>
      </c>
      <c r="I27" s="92">
        <v>0</v>
      </c>
      <c r="J27" s="92"/>
    </row>
    <row r="28" spans="1:10" ht="12.75">
      <c r="A28" s="14" t="s">
        <v>74</v>
      </c>
      <c r="B28" s="81" t="s">
        <v>24</v>
      </c>
      <c r="C28" s="74"/>
      <c r="D28" s="74"/>
      <c r="E28" s="74"/>
      <c r="F28" s="74"/>
      <c r="G28" s="74"/>
      <c r="H28" s="5" t="s">
        <v>13</v>
      </c>
      <c r="I28" s="92">
        <v>0</v>
      </c>
      <c r="J28" s="92"/>
    </row>
    <row r="29" spans="1:10" ht="12.75">
      <c r="A29" s="14">
        <v>10</v>
      </c>
      <c r="B29" s="81" t="s">
        <v>25</v>
      </c>
      <c r="C29" s="74"/>
      <c r="D29" s="74"/>
      <c r="E29" s="74"/>
      <c r="F29" s="74"/>
      <c r="G29" s="74"/>
      <c r="H29" s="5" t="s">
        <v>13</v>
      </c>
      <c r="I29" s="92">
        <v>0</v>
      </c>
      <c r="J29" s="92"/>
    </row>
    <row r="30" spans="1:10" ht="12.75">
      <c r="A30" s="14">
        <v>11</v>
      </c>
      <c r="B30" s="81" t="s">
        <v>26</v>
      </c>
      <c r="C30" s="74"/>
      <c r="D30" s="74"/>
      <c r="E30" s="74"/>
      <c r="F30" s="74"/>
      <c r="G30" s="74"/>
      <c r="H30" s="5" t="s">
        <v>13</v>
      </c>
      <c r="I30" s="92">
        <v>0</v>
      </c>
      <c r="J30" s="92"/>
    </row>
    <row r="31" spans="1:10" ht="12.75">
      <c r="A31" s="14">
        <v>12</v>
      </c>
      <c r="B31" s="81" t="s">
        <v>92</v>
      </c>
      <c r="C31" s="74"/>
      <c r="D31" s="74"/>
      <c r="E31" s="74"/>
      <c r="F31" s="74"/>
      <c r="G31" s="74"/>
      <c r="H31" s="5" t="s">
        <v>13</v>
      </c>
      <c r="I31" s="92">
        <v>0</v>
      </c>
      <c r="J31" s="92"/>
    </row>
    <row r="32" spans="1:10" ht="12.75">
      <c r="A32" s="14" t="s">
        <v>77</v>
      </c>
      <c r="B32" s="81" t="s">
        <v>28</v>
      </c>
      <c r="C32" s="74"/>
      <c r="D32" s="74"/>
      <c r="E32" s="74"/>
      <c r="F32" s="74"/>
      <c r="G32" s="74"/>
      <c r="H32" s="5" t="s">
        <v>13</v>
      </c>
      <c r="I32" s="146">
        <f>I16+I21+I22-I23</f>
        <v>135205.70958064508</v>
      </c>
      <c r="J32" s="92"/>
    </row>
    <row r="33" spans="1:10" ht="26.25" customHeight="1">
      <c r="A33" s="97" t="s">
        <v>76</v>
      </c>
      <c r="B33" s="97"/>
      <c r="C33" s="97"/>
      <c r="D33" s="97"/>
      <c r="E33" s="97"/>
      <c r="F33" s="97"/>
      <c r="G33" s="97"/>
      <c r="H33" s="97"/>
      <c r="I33" s="97"/>
      <c r="J33" s="97"/>
    </row>
    <row r="34" spans="1:10" ht="27.75" customHeight="1">
      <c r="A34" s="147" t="s">
        <v>75</v>
      </c>
      <c r="B34" s="148" t="s">
        <v>29</v>
      </c>
      <c r="C34" s="149"/>
      <c r="D34" s="149"/>
      <c r="E34" s="150"/>
      <c r="F34" s="154" t="s">
        <v>30</v>
      </c>
      <c r="G34" s="98" t="s">
        <v>153</v>
      </c>
      <c r="H34" s="99"/>
      <c r="I34" s="98" t="s">
        <v>154</v>
      </c>
      <c r="J34" s="99"/>
    </row>
    <row r="35" spans="1:13" ht="45.75" customHeight="1">
      <c r="A35" s="147"/>
      <c r="B35" s="151"/>
      <c r="C35" s="152"/>
      <c r="D35" s="152"/>
      <c r="E35" s="153"/>
      <c r="F35" s="155"/>
      <c r="G35" s="9" t="s">
        <v>31</v>
      </c>
      <c r="H35" s="9" t="s">
        <v>32</v>
      </c>
      <c r="I35" s="9" t="s">
        <v>31</v>
      </c>
      <c r="J35" s="9" t="s">
        <v>32</v>
      </c>
      <c r="K35" s="2"/>
      <c r="L35" s="2"/>
      <c r="M35" s="2"/>
    </row>
    <row r="36" spans="1:10" ht="23.25" customHeight="1">
      <c r="A36" s="100" t="s">
        <v>34</v>
      </c>
      <c r="B36" s="100"/>
      <c r="C36" s="100"/>
      <c r="D36" s="100"/>
      <c r="E36" s="100"/>
      <c r="F36" s="100"/>
      <c r="G36" s="100"/>
      <c r="H36" s="100"/>
      <c r="I36" s="100"/>
      <c r="J36" s="101"/>
    </row>
    <row r="37" spans="1:10" ht="36" customHeight="1">
      <c r="A37" s="35">
        <v>14</v>
      </c>
      <c r="B37" s="73" t="s">
        <v>35</v>
      </c>
      <c r="C37" s="73"/>
      <c r="D37" s="73"/>
      <c r="E37" s="113"/>
      <c r="F37" s="88">
        <v>730.2</v>
      </c>
      <c r="G37" s="44">
        <f>G38+G39+G40+G41+G42+G43</f>
        <v>6.85</v>
      </c>
      <c r="H37" s="29">
        <f>F37*G37*3+F37*G37/31*17</f>
        <v>17748.570967741936</v>
      </c>
      <c r="I37" s="5">
        <f>I38+I39+I40+I41+I42+I43</f>
        <v>10.84</v>
      </c>
      <c r="J37" s="29">
        <f>(F37*I37*8)+(F37*I37/30*13)</f>
        <v>66752.9368</v>
      </c>
    </row>
    <row r="38" spans="1:10" ht="12.75">
      <c r="A38" s="35" t="s">
        <v>80</v>
      </c>
      <c r="B38" s="74" t="s">
        <v>36</v>
      </c>
      <c r="C38" s="74"/>
      <c r="D38" s="74"/>
      <c r="E38" s="79"/>
      <c r="F38" s="89"/>
      <c r="G38" s="13">
        <v>1.5</v>
      </c>
      <c r="H38" s="29">
        <f>(F37*G38*3)+(F37*G38/31*17)</f>
        <v>3886.5483870967746</v>
      </c>
      <c r="I38" s="11">
        <v>2.6</v>
      </c>
      <c r="J38" s="29">
        <f>F37*I38*8+F37*I37/30*13</f>
        <v>18618.152800000003</v>
      </c>
    </row>
    <row r="39" spans="1:10" ht="12.75">
      <c r="A39" s="35" t="s">
        <v>81</v>
      </c>
      <c r="B39" s="74" t="s">
        <v>37</v>
      </c>
      <c r="C39" s="74"/>
      <c r="D39" s="74"/>
      <c r="E39" s="79"/>
      <c r="F39" s="89"/>
      <c r="G39" s="13">
        <v>1.8</v>
      </c>
      <c r="H39" s="29">
        <f>(F37*G39*3)+(F37*G39/31*17)</f>
        <v>4663.858064516129</v>
      </c>
      <c r="I39" s="11">
        <v>2.6</v>
      </c>
      <c r="J39" s="29">
        <f>F37*I39*8+F37*I39/30*13</f>
        <v>16010.852000000003</v>
      </c>
    </row>
    <row r="40" spans="1:10" ht="12.75">
      <c r="A40" s="35" t="s">
        <v>82</v>
      </c>
      <c r="B40" s="74" t="s">
        <v>38</v>
      </c>
      <c r="C40" s="74"/>
      <c r="D40" s="74"/>
      <c r="E40" s="79"/>
      <c r="F40" s="89"/>
      <c r="G40" s="13">
        <v>1.5</v>
      </c>
      <c r="H40" s="29">
        <f>(F37*G40*3)+(F37*G40/31*17)</f>
        <v>3886.5483870967746</v>
      </c>
      <c r="I40" s="11">
        <v>2.4</v>
      </c>
      <c r="J40" s="29">
        <f>F37*I40*8+F37*I40/30*13</f>
        <v>14779.248</v>
      </c>
    </row>
    <row r="41" spans="1:10" ht="12.75">
      <c r="A41" s="35" t="s">
        <v>83</v>
      </c>
      <c r="B41" s="74" t="s">
        <v>39</v>
      </c>
      <c r="C41" s="74"/>
      <c r="D41" s="74"/>
      <c r="E41" s="79"/>
      <c r="F41" s="89"/>
      <c r="G41" s="13">
        <v>0.6</v>
      </c>
      <c r="H41" s="29">
        <f>(F37*G41*3)+(F37*G41/31*17)</f>
        <v>1554.6193548387098</v>
      </c>
      <c r="I41" s="11">
        <v>0.9</v>
      </c>
      <c r="J41" s="29">
        <f>F37*I41*8+F37*I41/30*13</f>
        <v>5542.218000000001</v>
      </c>
    </row>
    <row r="42" spans="1:10" ht="24" customHeight="1">
      <c r="A42" s="35" t="s">
        <v>84</v>
      </c>
      <c r="B42" s="73" t="s">
        <v>40</v>
      </c>
      <c r="C42" s="73"/>
      <c r="D42" s="73"/>
      <c r="E42" s="113"/>
      <c r="F42" s="89"/>
      <c r="G42" s="13">
        <v>0.95</v>
      </c>
      <c r="H42" s="29">
        <f>(F37*G42*3)+(F37*G42/31*17)</f>
        <v>2461.4806451612903</v>
      </c>
      <c r="I42" s="11">
        <v>1.54</v>
      </c>
      <c r="J42" s="29">
        <f>F37*I42*8+F37*I42/30*13</f>
        <v>9483.3508</v>
      </c>
    </row>
    <row r="43" spans="1:10" ht="12.75">
      <c r="A43" s="35" t="s">
        <v>85</v>
      </c>
      <c r="B43" s="74" t="s">
        <v>41</v>
      </c>
      <c r="C43" s="74"/>
      <c r="D43" s="74"/>
      <c r="E43" s="79"/>
      <c r="F43" s="89"/>
      <c r="G43" s="13">
        <v>0.5</v>
      </c>
      <c r="H43" s="29">
        <f>(F37*G43*3)+(F37*G43/31*17)</f>
        <v>1295.5161290322583</v>
      </c>
      <c r="I43" s="11">
        <v>0.8</v>
      </c>
      <c r="J43" s="29">
        <f>F37*I43*8+F37*I43/30*13</f>
        <v>4926.416000000001</v>
      </c>
    </row>
    <row r="44" spans="1:10" ht="12.75">
      <c r="A44" s="35" t="s">
        <v>79</v>
      </c>
      <c r="B44" s="74" t="s">
        <v>42</v>
      </c>
      <c r="C44" s="74"/>
      <c r="D44" s="74"/>
      <c r="E44" s="79"/>
      <c r="F44" s="89"/>
      <c r="G44" s="44">
        <v>0.1</v>
      </c>
      <c r="H44" s="29">
        <f>(F37*G44*3)+(F37*G44/31*17)</f>
        <v>259.10322580645163</v>
      </c>
      <c r="I44" s="5">
        <v>0</v>
      </c>
      <c r="J44" s="29">
        <f>F37*I44*8+F37*I44/30*13</f>
        <v>0</v>
      </c>
    </row>
    <row r="45" spans="1:10" ht="12.75">
      <c r="A45" s="35" t="s">
        <v>86</v>
      </c>
      <c r="B45" s="74" t="s">
        <v>43</v>
      </c>
      <c r="C45" s="74"/>
      <c r="D45" s="74"/>
      <c r="E45" s="79"/>
      <c r="F45" s="89"/>
      <c r="G45" s="44">
        <v>1.1</v>
      </c>
      <c r="H45" s="29">
        <f>(F37*G45*3)+(F37*G45/31*17)</f>
        <v>2850.135483870968</v>
      </c>
      <c r="I45" s="5">
        <v>1.61</v>
      </c>
      <c r="J45" s="29">
        <f>F37*I45*8+F37*I45/30*13</f>
        <v>9914.4122</v>
      </c>
    </row>
    <row r="46" spans="1:10" ht="12.75">
      <c r="A46" s="35" t="s">
        <v>87</v>
      </c>
      <c r="B46" s="74" t="s">
        <v>44</v>
      </c>
      <c r="C46" s="74"/>
      <c r="D46" s="74"/>
      <c r="E46" s="79"/>
      <c r="F46" s="90"/>
      <c r="G46" s="44">
        <v>3.5</v>
      </c>
      <c r="H46" s="29">
        <f>(F37*G46*3)+(F37*G46/31*17)</f>
        <v>9068.612903225807</v>
      </c>
      <c r="I46" s="5">
        <v>5.9</v>
      </c>
      <c r="J46" s="29">
        <f>F37*I46*8+F37*I46/30*13</f>
        <v>36332.318</v>
      </c>
    </row>
    <row r="47" spans="1:10" ht="24.75" customHeight="1">
      <c r="A47" s="142" t="s">
        <v>45</v>
      </c>
      <c r="B47" s="142"/>
      <c r="C47" s="142"/>
      <c r="D47" s="142"/>
      <c r="E47" s="142"/>
      <c r="F47" s="142"/>
      <c r="G47" s="142"/>
      <c r="H47" s="142"/>
      <c r="I47" s="142"/>
      <c r="J47" s="143"/>
    </row>
    <row r="48" spans="1:10" ht="23.25" customHeight="1">
      <c r="A48" s="35" t="s">
        <v>88</v>
      </c>
      <c r="B48" s="73" t="s">
        <v>46</v>
      </c>
      <c r="C48" s="73"/>
      <c r="D48" s="73"/>
      <c r="E48" s="73"/>
      <c r="F48" s="15">
        <v>730.2</v>
      </c>
      <c r="G48" s="5">
        <v>4.05</v>
      </c>
      <c r="H48" s="5">
        <f>(F48*G48*3)+(F48*G48/31*17)</f>
        <v>10493.68064516129</v>
      </c>
      <c r="I48" s="5">
        <v>5.8</v>
      </c>
      <c r="J48" s="29">
        <f>F48*I48*8+F48*I48/30*13</f>
        <v>35716.515999999996</v>
      </c>
    </row>
    <row r="49" spans="1:10" ht="12.75">
      <c r="A49" s="35" t="s">
        <v>89</v>
      </c>
      <c r="B49" s="5" t="s">
        <v>47</v>
      </c>
      <c r="C49" s="79" t="s">
        <v>93</v>
      </c>
      <c r="D49" s="80"/>
      <c r="E49" s="80"/>
      <c r="F49" s="81"/>
      <c r="G49" s="8">
        <f>G37+G44+G45+G46+G48</f>
        <v>15.599999999999998</v>
      </c>
      <c r="H49" s="8">
        <f>H37+H44+H45+H46+H48</f>
        <v>40420.10322580645</v>
      </c>
      <c r="I49" s="8">
        <f>I37+I44+I45+I46+I48</f>
        <v>24.150000000000002</v>
      </c>
      <c r="J49" s="30">
        <f>J37+J44+J45+J46+J48</f>
        <v>148716.183</v>
      </c>
    </row>
    <row r="50" spans="1:10" ht="12.75">
      <c r="A50" s="11">
        <v>20</v>
      </c>
      <c r="B50" s="74" t="s">
        <v>161</v>
      </c>
      <c r="C50" s="74"/>
      <c r="D50" s="74"/>
      <c r="E50" s="74"/>
      <c r="F50" s="139">
        <f>H49+J49</f>
        <v>189136.28622580646</v>
      </c>
      <c r="G50" s="140"/>
      <c r="H50" s="140"/>
      <c r="I50" s="140"/>
      <c r="J50" s="140"/>
    </row>
    <row r="51" spans="1:10" ht="22.5" customHeight="1">
      <c r="A51" s="141" t="s">
        <v>155</v>
      </c>
      <c r="B51" s="97"/>
      <c r="C51" s="97"/>
      <c r="D51" s="97"/>
      <c r="E51" s="97"/>
      <c r="F51" s="97"/>
      <c r="G51" s="97"/>
      <c r="H51" s="97"/>
      <c r="I51" s="97"/>
      <c r="J51" s="97"/>
    </row>
    <row r="52" spans="1:10" ht="33" customHeight="1">
      <c r="A52" s="45" t="s">
        <v>75</v>
      </c>
      <c r="B52" s="10"/>
      <c r="C52" s="15" t="s">
        <v>52</v>
      </c>
      <c r="D52" s="93" t="s">
        <v>48</v>
      </c>
      <c r="E52" s="93"/>
      <c r="F52" s="93"/>
      <c r="G52" s="93"/>
      <c r="H52" s="93"/>
      <c r="I52" s="93"/>
      <c r="J52" s="9" t="s">
        <v>49</v>
      </c>
    </row>
    <row r="53" spans="1:10" ht="12.75">
      <c r="A53" s="11">
        <v>21</v>
      </c>
      <c r="B53" s="5"/>
      <c r="C53" s="55" t="s">
        <v>231</v>
      </c>
      <c r="D53" s="144" t="s">
        <v>225</v>
      </c>
      <c r="E53" s="74" t="s">
        <v>225</v>
      </c>
      <c r="F53" s="74" t="s">
        <v>225</v>
      </c>
      <c r="G53" s="74" t="s">
        <v>225</v>
      </c>
      <c r="H53" s="74" t="s">
        <v>225</v>
      </c>
      <c r="I53" s="74" t="s">
        <v>225</v>
      </c>
      <c r="J53" s="5">
        <v>792</v>
      </c>
    </row>
    <row r="54" spans="1:10" ht="23.25" customHeight="1">
      <c r="A54" s="11">
        <v>22</v>
      </c>
      <c r="B54" s="5"/>
      <c r="C54" s="55" t="s">
        <v>235</v>
      </c>
      <c r="D54" s="76" t="s">
        <v>236</v>
      </c>
      <c r="E54" s="120" t="s">
        <v>226</v>
      </c>
      <c r="F54" s="120" t="s">
        <v>226</v>
      </c>
      <c r="G54" s="120" t="s">
        <v>226</v>
      </c>
      <c r="H54" s="120" t="s">
        <v>226</v>
      </c>
      <c r="I54" s="121" t="s">
        <v>226</v>
      </c>
      <c r="J54" s="5">
        <v>373123</v>
      </c>
    </row>
    <row r="55" spans="1:10" ht="23.25" customHeight="1">
      <c r="A55" s="11">
        <v>23</v>
      </c>
      <c r="B55" s="5"/>
      <c r="C55" s="55" t="s">
        <v>237</v>
      </c>
      <c r="D55" s="76" t="s">
        <v>238</v>
      </c>
      <c r="E55" s="120" t="s">
        <v>227</v>
      </c>
      <c r="F55" s="120" t="s">
        <v>227</v>
      </c>
      <c r="G55" s="120" t="s">
        <v>227</v>
      </c>
      <c r="H55" s="120" t="s">
        <v>227</v>
      </c>
      <c r="I55" s="121" t="s">
        <v>227</v>
      </c>
      <c r="J55" s="5">
        <v>148113</v>
      </c>
    </row>
    <row r="56" spans="1:10" ht="12.75">
      <c r="A56" s="11">
        <v>24</v>
      </c>
      <c r="B56" s="5"/>
      <c r="C56" s="55" t="s">
        <v>232</v>
      </c>
      <c r="D56" s="61" t="s">
        <v>228</v>
      </c>
      <c r="E56" s="62" t="s">
        <v>228</v>
      </c>
      <c r="F56" s="62" t="s">
        <v>228</v>
      </c>
      <c r="G56" s="62" t="s">
        <v>228</v>
      </c>
      <c r="H56" s="62" t="s">
        <v>228</v>
      </c>
      <c r="I56" s="63" t="s">
        <v>228</v>
      </c>
      <c r="J56" s="5">
        <v>2735</v>
      </c>
    </row>
    <row r="57" spans="1:10" ht="12.75">
      <c r="A57" s="11">
        <v>25</v>
      </c>
      <c r="B57" s="5"/>
      <c r="C57" s="55" t="s">
        <v>233</v>
      </c>
      <c r="D57" s="61" t="s">
        <v>229</v>
      </c>
      <c r="E57" s="62" t="s">
        <v>229</v>
      </c>
      <c r="F57" s="62" t="s">
        <v>229</v>
      </c>
      <c r="G57" s="62" t="s">
        <v>229</v>
      </c>
      <c r="H57" s="62" t="s">
        <v>229</v>
      </c>
      <c r="I57" s="63" t="s">
        <v>229</v>
      </c>
      <c r="J57" s="5">
        <v>6558</v>
      </c>
    </row>
    <row r="58" spans="1:10" ht="12.75">
      <c r="A58" s="11">
        <v>26</v>
      </c>
      <c r="B58" s="5"/>
      <c r="C58" s="55" t="s">
        <v>234</v>
      </c>
      <c r="D58" s="61" t="s">
        <v>230</v>
      </c>
      <c r="E58" s="62" t="s">
        <v>230</v>
      </c>
      <c r="F58" s="62" t="s">
        <v>230</v>
      </c>
      <c r="G58" s="62" t="s">
        <v>230</v>
      </c>
      <c r="H58" s="62" t="s">
        <v>230</v>
      </c>
      <c r="I58" s="63" t="s">
        <v>230</v>
      </c>
      <c r="J58" s="5">
        <v>52324</v>
      </c>
    </row>
    <row r="59" spans="1:10" ht="12.75" hidden="1">
      <c r="A59" s="11"/>
      <c r="B59" s="5"/>
      <c r="C59" s="14"/>
      <c r="D59" s="70"/>
      <c r="E59" s="145"/>
      <c r="F59" s="145"/>
      <c r="G59" s="145"/>
      <c r="H59" s="145"/>
      <c r="I59" s="71"/>
      <c r="J59" s="5"/>
    </row>
    <row r="60" spans="1:10" ht="17.25" customHeight="1">
      <c r="A60" s="11">
        <v>27</v>
      </c>
      <c r="B60" s="5"/>
      <c r="C60" s="5"/>
      <c r="D60" s="126" t="s">
        <v>50</v>
      </c>
      <c r="E60" s="126"/>
      <c r="F60" s="126"/>
      <c r="G60" s="126"/>
      <c r="H60" s="126"/>
      <c r="I60" s="126"/>
      <c r="J60" s="8">
        <f>SUM(J52:J58)</f>
        <v>583645</v>
      </c>
    </row>
    <row r="61" spans="1:10" ht="20.25" customHeight="1">
      <c r="A61" s="19"/>
      <c r="B61" s="23"/>
      <c r="C61" s="23"/>
      <c r="D61" s="20"/>
      <c r="E61" s="20"/>
      <c r="F61" s="20"/>
      <c r="G61" s="20"/>
      <c r="H61" s="20"/>
      <c r="I61" s="20"/>
      <c r="J61" s="21"/>
    </row>
    <row r="62" spans="1:10" ht="6.75" customHeight="1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20.25" customHeight="1">
      <c r="A63" s="26" t="s">
        <v>94</v>
      </c>
      <c r="B63" s="72" t="s">
        <v>128</v>
      </c>
      <c r="C63" s="72"/>
      <c r="D63" s="72"/>
      <c r="E63" s="72"/>
      <c r="F63" s="72"/>
      <c r="G63" s="72"/>
      <c r="H63" s="72"/>
      <c r="I63" s="72"/>
      <c r="J63" s="72"/>
    </row>
    <row r="64" spans="1:10" ht="12.75">
      <c r="A64" s="25" t="s">
        <v>95</v>
      </c>
      <c r="B64" s="66" t="s">
        <v>98</v>
      </c>
      <c r="C64" s="66"/>
      <c r="D64" s="66"/>
      <c r="E64" s="66"/>
      <c r="F64" s="66"/>
      <c r="G64" s="66"/>
      <c r="H64" s="66"/>
      <c r="I64" s="66"/>
      <c r="J64" s="66"/>
    </row>
    <row r="65" spans="1:10" ht="12.75">
      <c r="A65" s="25" t="s">
        <v>96</v>
      </c>
      <c r="B65" s="66" t="s">
        <v>239</v>
      </c>
      <c r="C65" s="66"/>
      <c r="D65" s="66"/>
      <c r="E65" s="66"/>
      <c r="F65" s="66"/>
      <c r="G65" s="66"/>
      <c r="H65" s="66"/>
      <c r="I65" s="66"/>
      <c r="J65" s="66"/>
    </row>
    <row r="66" spans="1:10" ht="12.75">
      <c r="A66" s="25" t="s">
        <v>97</v>
      </c>
      <c r="B66" s="66" t="s">
        <v>100</v>
      </c>
      <c r="C66" s="66"/>
      <c r="D66" s="66"/>
      <c r="E66" s="66"/>
      <c r="F66" s="66"/>
      <c r="G66" s="66"/>
      <c r="H66" s="66"/>
      <c r="I66" s="66"/>
      <c r="J66" s="66"/>
    </row>
    <row r="67" spans="1:10" ht="12.75">
      <c r="A67" s="25"/>
      <c r="B67" s="18"/>
      <c r="C67" s="18"/>
      <c r="D67" s="18"/>
      <c r="E67" s="18"/>
      <c r="F67" s="18"/>
      <c r="G67" s="18"/>
      <c r="H67" s="18"/>
      <c r="I67" s="18"/>
      <c r="J67" s="18"/>
    </row>
    <row r="68" spans="1:10" ht="38.25" customHeight="1">
      <c r="A68" s="66" t="s">
        <v>396</v>
      </c>
      <c r="B68" s="66"/>
      <c r="C68" s="66"/>
      <c r="D68" s="66"/>
      <c r="E68" s="66"/>
      <c r="F68" s="66"/>
      <c r="G68" s="66"/>
      <c r="H68" s="66"/>
      <c r="I68" s="66"/>
      <c r="J68" s="66"/>
    </row>
    <row r="69" spans="1:10" ht="12.75">
      <c r="A69" s="75">
        <v>43903</v>
      </c>
      <c r="B69" s="75"/>
      <c r="C69" s="75"/>
      <c r="D69" s="18"/>
      <c r="E69" s="18"/>
      <c r="F69" s="18"/>
      <c r="G69" s="18"/>
      <c r="H69" s="18"/>
      <c r="I69" s="18"/>
      <c r="J69" s="18"/>
    </row>
    <row r="70" spans="1:10" ht="50.25" customHeight="1">
      <c r="A70" s="66" t="s">
        <v>51</v>
      </c>
      <c r="B70" s="66"/>
      <c r="C70" s="66"/>
      <c r="D70" s="66"/>
      <c r="E70" s="2"/>
      <c r="F70" s="2"/>
      <c r="G70" s="2"/>
      <c r="H70" s="2"/>
      <c r="I70" s="2"/>
      <c r="J70" s="2"/>
    </row>
    <row r="71" spans="1:10" ht="12.75">
      <c r="A71" s="66" t="s">
        <v>66</v>
      </c>
      <c r="B71" s="66"/>
      <c r="C71" s="66"/>
      <c r="D71" s="66"/>
      <c r="E71" s="2"/>
      <c r="F71" s="2"/>
      <c r="G71" s="2"/>
      <c r="H71" s="2"/>
      <c r="I71" s="2"/>
      <c r="J71" s="2"/>
    </row>
  </sheetData>
  <sheetProtection/>
  <mergeCells count="92">
    <mergeCell ref="B1:J1"/>
    <mergeCell ref="B2:J2"/>
    <mergeCell ref="G4:J4"/>
    <mergeCell ref="G5:J5"/>
    <mergeCell ref="G6:J6"/>
    <mergeCell ref="B8:J8"/>
    <mergeCell ref="B10:I10"/>
    <mergeCell ref="B11:G11"/>
    <mergeCell ref="I11:J11"/>
    <mergeCell ref="B12:G12"/>
    <mergeCell ref="I12:J12"/>
    <mergeCell ref="B13:G13"/>
    <mergeCell ref="I13:J13"/>
    <mergeCell ref="B14:G14"/>
    <mergeCell ref="I14:J14"/>
    <mergeCell ref="B15:G15"/>
    <mergeCell ref="I15:J15"/>
    <mergeCell ref="B16:G16"/>
    <mergeCell ref="I16:J16"/>
    <mergeCell ref="B17:G17"/>
    <mergeCell ref="I17:J17"/>
    <mergeCell ref="B18:G18"/>
    <mergeCell ref="I18:J18"/>
    <mergeCell ref="B19:G19"/>
    <mergeCell ref="I19:J19"/>
    <mergeCell ref="B20:G20"/>
    <mergeCell ref="I20:J20"/>
    <mergeCell ref="B21:G21"/>
    <mergeCell ref="I21:J21"/>
    <mergeCell ref="B22:G22"/>
    <mergeCell ref="I22:J22"/>
    <mergeCell ref="B23:G23"/>
    <mergeCell ref="I23:J23"/>
    <mergeCell ref="B24:G24"/>
    <mergeCell ref="I24:J24"/>
    <mergeCell ref="B25:G25"/>
    <mergeCell ref="I25:J25"/>
    <mergeCell ref="B26:G26"/>
    <mergeCell ref="I26:J26"/>
    <mergeCell ref="B27:G27"/>
    <mergeCell ref="I27:J27"/>
    <mergeCell ref="B28:G28"/>
    <mergeCell ref="I28:J28"/>
    <mergeCell ref="B29:G29"/>
    <mergeCell ref="I29:J29"/>
    <mergeCell ref="B30:G30"/>
    <mergeCell ref="I30:J30"/>
    <mergeCell ref="B31:G31"/>
    <mergeCell ref="I31:J31"/>
    <mergeCell ref="B32:G32"/>
    <mergeCell ref="I32:J32"/>
    <mergeCell ref="I34:J34"/>
    <mergeCell ref="A34:A35"/>
    <mergeCell ref="B34:E35"/>
    <mergeCell ref="F34:F35"/>
    <mergeCell ref="B43:E43"/>
    <mergeCell ref="B44:E44"/>
    <mergeCell ref="B45:E45"/>
    <mergeCell ref="B37:E37"/>
    <mergeCell ref="B38:E38"/>
    <mergeCell ref="B39:E39"/>
    <mergeCell ref="B40:E40"/>
    <mergeCell ref="B41:E41"/>
    <mergeCell ref="B42:E42"/>
    <mergeCell ref="B66:J66"/>
    <mergeCell ref="B63:J63"/>
    <mergeCell ref="B64:J64"/>
    <mergeCell ref="D52:I52"/>
    <mergeCell ref="D53:I53"/>
    <mergeCell ref="D59:I59"/>
    <mergeCell ref="D56:I56"/>
    <mergeCell ref="D57:I57"/>
    <mergeCell ref="A68:J68"/>
    <mergeCell ref="A69:C69"/>
    <mergeCell ref="A70:D70"/>
    <mergeCell ref="A71:D71"/>
    <mergeCell ref="A33:J33"/>
    <mergeCell ref="D54:I54"/>
    <mergeCell ref="D55:I55"/>
    <mergeCell ref="D60:I60"/>
    <mergeCell ref="B65:J65"/>
    <mergeCell ref="D58:I58"/>
    <mergeCell ref="C49:F49"/>
    <mergeCell ref="B50:E50"/>
    <mergeCell ref="F50:J50"/>
    <mergeCell ref="A51:J51"/>
    <mergeCell ref="G34:H34"/>
    <mergeCell ref="A36:J36"/>
    <mergeCell ref="F37:F46"/>
    <mergeCell ref="B46:E46"/>
    <mergeCell ref="A47:J47"/>
    <mergeCell ref="B48:E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5"/>
  <sheetViews>
    <sheetView zoomScaleSheetLayoutView="98" zoomScalePageLayoutView="0" workbookViewId="0" topLeftCell="A45">
      <selection activeCell="L72" sqref="L72"/>
    </sheetView>
  </sheetViews>
  <sheetFormatPr defaultColWidth="9.00390625" defaultRowHeight="12.75"/>
  <cols>
    <col min="1" max="1" width="3.875" style="0" customWidth="1"/>
    <col min="2" max="2" width="2.75390625" style="0" customWidth="1"/>
    <col min="3" max="3" width="10.25390625" style="0" customWidth="1"/>
    <col min="4" max="4" width="10.00390625" style="0" customWidth="1"/>
    <col min="5" max="5" width="21.375" style="0" customWidth="1"/>
    <col min="6" max="6" width="6.375" style="0" customWidth="1"/>
    <col min="7" max="7" width="10.125" style="0" customWidth="1"/>
    <col min="8" max="8" width="9.875" style="0" customWidth="1"/>
    <col min="9" max="9" width="2.125" style="0" customWidth="1"/>
    <col min="10" max="10" width="11.25390625" style="0" customWidth="1"/>
  </cols>
  <sheetData>
    <row r="1" spans="2:11" ht="18">
      <c r="B1" s="109" t="s">
        <v>2</v>
      </c>
      <c r="C1" s="109"/>
      <c r="D1" s="109"/>
      <c r="E1" s="109"/>
      <c r="F1" s="109"/>
      <c r="G1" s="109"/>
      <c r="H1" s="109"/>
      <c r="I1" s="109"/>
      <c r="J1" s="109"/>
      <c r="K1" s="1"/>
    </row>
    <row r="2" spans="2:11" ht="12.75">
      <c r="B2" s="110" t="s">
        <v>3</v>
      </c>
      <c r="C2" s="110"/>
      <c r="D2" s="110"/>
      <c r="E2" s="110"/>
      <c r="F2" s="110"/>
      <c r="G2" s="110"/>
      <c r="H2" s="110"/>
      <c r="I2" s="110"/>
      <c r="J2" s="110"/>
      <c r="K2" s="1"/>
    </row>
    <row r="3" ht="7.5" customHeight="1">
      <c r="B3" t="s">
        <v>0</v>
      </c>
    </row>
    <row r="4" spans="7:10" ht="15" customHeight="1" hidden="1">
      <c r="G4" s="111" t="s">
        <v>4</v>
      </c>
      <c r="H4" s="111"/>
      <c r="I4" s="111"/>
      <c r="J4" s="111"/>
    </row>
    <row r="5" spans="7:10" ht="12.75" hidden="1">
      <c r="G5" s="111" t="s">
        <v>1</v>
      </c>
      <c r="H5" s="111"/>
      <c r="I5" s="111"/>
      <c r="J5" s="111"/>
    </row>
    <row r="6" spans="7:10" ht="12.75" hidden="1">
      <c r="G6" s="111" t="s">
        <v>53</v>
      </c>
      <c r="H6" s="111"/>
      <c r="I6" s="111"/>
      <c r="J6" s="111"/>
    </row>
    <row r="7" ht="8.25" customHeight="1"/>
    <row r="8" spans="2:10" ht="28.5" customHeight="1">
      <c r="B8" s="112" t="s">
        <v>142</v>
      </c>
      <c r="C8" s="112"/>
      <c r="D8" s="112"/>
      <c r="E8" s="112"/>
      <c r="F8" s="112"/>
      <c r="G8" s="112"/>
      <c r="H8" s="112"/>
      <c r="I8" s="112"/>
      <c r="J8" s="112"/>
    </row>
    <row r="9" ht="6.75" customHeight="1"/>
    <row r="10" spans="2:13" ht="29.25" customHeight="1">
      <c r="B10" s="106" t="s">
        <v>5</v>
      </c>
      <c r="C10" s="106"/>
      <c r="D10" s="106"/>
      <c r="E10" s="106"/>
      <c r="F10" s="106"/>
      <c r="G10" s="106"/>
      <c r="H10" s="106"/>
      <c r="I10" s="107"/>
      <c r="J10" s="4"/>
      <c r="K10" s="4"/>
      <c r="L10" s="4"/>
      <c r="M10" s="4"/>
    </row>
    <row r="11" spans="1:10" ht="32.25" customHeight="1">
      <c r="A11" s="7" t="s">
        <v>75</v>
      </c>
      <c r="B11" s="93" t="s">
        <v>6</v>
      </c>
      <c r="C11" s="93"/>
      <c r="D11" s="93"/>
      <c r="E11" s="93"/>
      <c r="F11" s="93"/>
      <c r="G11" s="93"/>
      <c r="H11" s="9" t="s">
        <v>101</v>
      </c>
      <c r="I11" s="93" t="s">
        <v>8</v>
      </c>
      <c r="J11" s="93"/>
    </row>
    <row r="12" spans="1:10" ht="12.75">
      <c r="A12" s="14">
        <v>1</v>
      </c>
      <c r="B12" s="74" t="s">
        <v>9</v>
      </c>
      <c r="C12" s="74"/>
      <c r="D12" s="74"/>
      <c r="E12" s="74"/>
      <c r="F12" s="74"/>
      <c r="G12" s="74"/>
      <c r="H12" s="6"/>
      <c r="I12" s="108">
        <v>43466</v>
      </c>
      <c r="J12" s="108"/>
    </row>
    <row r="13" spans="1:10" ht="12.75">
      <c r="A13" s="14">
        <v>2</v>
      </c>
      <c r="B13" s="74" t="s">
        <v>10</v>
      </c>
      <c r="C13" s="74"/>
      <c r="D13" s="74"/>
      <c r="E13" s="74"/>
      <c r="F13" s="74"/>
      <c r="G13" s="74"/>
      <c r="H13" s="6"/>
      <c r="I13" s="108">
        <v>43830</v>
      </c>
      <c r="J13" s="108"/>
    </row>
    <row r="14" spans="1:10" ht="12.75">
      <c r="A14" s="14">
        <v>3</v>
      </c>
      <c r="B14" s="74" t="s">
        <v>11</v>
      </c>
      <c r="C14" s="74"/>
      <c r="D14" s="74"/>
      <c r="E14" s="74"/>
      <c r="F14" s="74"/>
      <c r="G14" s="74"/>
      <c r="H14" s="5" t="s">
        <v>13</v>
      </c>
      <c r="I14" s="92">
        <v>0</v>
      </c>
      <c r="J14" s="92"/>
    </row>
    <row r="15" spans="1:10" ht="12.75">
      <c r="A15" s="14">
        <v>4</v>
      </c>
      <c r="B15" s="74" t="s">
        <v>12</v>
      </c>
      <c r="C15" s="74"/>
      <c r="D15" s="74"/>
      <c r="E15" s="74"/>
      <c r="F15" s="74"/>
      <c r="G15" s="74"/>
      <c r="H15" s="5" t="s">
        <v>13</v>
      </c>
      <c r="I15" s="92">
        <v>0</v>
      </c>
      <c r="J15" s="92"/>
    </row>
    <row r="16" spans="1:10" ht="12.75">
      <c r="A16" s="14">
        <v>5</v>
      </c>
      <c r="B16" s="74" t="s">
        <v>14</v>
      </c>
      <c r="C16" s="74"/>
      <c r="D16" s="74"/>
      <c r="E16" s="74"/>
      <c r="F16" s="74"/>
      <c r="G16" s="74"/>
      <c r="H16" s="5" t="s">
        <v>13</v>
      </c>
      <c r="I16" s="92">
        <v>1038026.45</v>
      </c>
      <c r="J16" s="92"/>
    </row>
    <row r="17" spans="1:10" ht="12.75">
      <c r="A17" s="14">
        <v>6</v>
      </c>
      <c r="B17" s="74" t="s">
        <v>15</v>
      </c>
      <c r="C17" s="74"/>
      <c r="D17" s="74"/>
      <c r="E17" s="74"/>
      <c r="F17" s="74"/>
      <c r="G17" s="74"/>
      <c r="H17" s="5" t="s">
        <v>13</v>
      </c>
      <c r="I17" s="92">
        <v>195803.76</v>
      </c>
      <c r="J17" s="92"/>
    </row>
    <row r="18" spans="1:11" ht="12.75">
      <c r="A18" s="14" t="s">
        <v>67</v>
      </c>
      <c r="B18" s="74" t="s">
        <v>16</v>
      </c>
      <c r="C18" s="74"/>
      <c r="D18" s="74"/>
      <c r="E18" s="74"/>
      <c r="F18" s="74"/>
      <c r="G18" s="74"/>
      <c r="H18" s="5" t="s">
        <v>13</v>
      </c>
      <c r="I18" s="92">
        <v>97692.24</v>
      </c>
      <c r="J18" s="92"/>
      <c r="K18" s="3"/>
    </row>
    <row r="19" spans="1:10" ht="12.75">
      <c r="A19" s="14" t="s">
        <v>68</v>
      </c>
      <c r="B19" s="74" t="s">
        <v>17</v>
      </c>
      <c r="C19" s="74"/>
      <c r="D19" s="74"/>
      <c r="E19" s="74"/>
      <c r="F19" s="74"/>
      <c r="G19" s="74"/>
      <c r="H19" s="5" t="s">
        <v>13</v>
      </c>
      <c r="I19" s="92">
        <f>$H$47</f>
        <v>48636.479999999996</v>
      </c>
      <c r="J19" s="92"/>
    </row>
    <row r="20" spans="1:10" ht="12.75">
      <c r="A20" s="14" t="s">
        <v>69</v>
      </c>
      <c r="B20" s="74" t="s">
        <v>18</v>
      </c>
      <c r="C20" s="74"/>
      <c r="D20" s="74"/>
      <c r="E20" s="74"/>
      <c r="F20" s="74"/>
      <c r="G20" s="74"/>
      <c r="H20" s="5" t="s">
        <v>13</v>
      </c>
      <c r="I20" s="92">
        <f>$H$45</f>
        <v>49475.04</v>
      </c>
      <c r="J20" s="92"/>
    </row>
    <row r="21" spans="1:10" ht="12.75">
      <c r="A21" s="14">
        <v>7</v>
      </c>
      <c r="B21" s="74" t="s">
        <v>90</v>
      </c>
      <c r="C21" s="74"/>
      <c r="D21" s="74"/>
      <c r="E21" s="74"/>
      <c r="F21" s="74"/>
      <c r="G21" s="74"/>
      <c r="H21" s="5" t="s">
        <v>13</v>
      </c>
      <c r="I21" s="92">
        <f>J62</f>
        <v>27923</v>
      </c>
      <c r="J21" s="92"/>
    </row>
    <row r="22" spans="1:10" ht="45.75" customHeight="1">
      <c r="A22" s="14">
        <v>8</v>
      </c>
      <c r="B22" s="73" t="s">
        <v>91</v>
      </c>
      <c r="C22" s="73"/>
      <c r="D22" s="73"/>
      <c r="E22" s="73"/>
      <c r="F22" s="73"/>
      <c r="G22" s="73"/>
      <c r="H22" s="24" t="s">
        <v>13</v>
      </c>
      <c r="I22" s="105">
        <f>I18+I20</f>
        <v>147167.28</v>
      </c>
      <c r="J22" s="105"/>
    </row>
    <row r="23" spans="1:10" ht="12.75" customHeight="1">
      <c r="A23" s="14">
        <v>9</v>
      </c>
      <c r="B23" s="113" t="s">
        <v>64</v>
      </c>
      <c r="C23" s="114"/>
      <c r="D23" s="114"/>
      <c r="E23" s="114"/>
      <c r="F23" s="114"/>
      <c r="G23" s="115"/>
      <c r="H23" s="24" t="s">
        <v>13</v>
      </c>
      <c r="I23" s="136">
        <v>53373</v>
      </c>
      <c r="J23" s="137"/>
    </row>
    <row r="24" spans="1:10" ht="12.75">
      <c r="A24" s="14" t="s">
        <v>102</v>
      </c>
      <c r="B24" s="74" t="s">
        <v>19</v>
      </c>
      <c r="C24" s="74"/>
      <c r="D24" s="74"/>
      <c r="E24" s="74"/>
      <c r="F24" s="74"/>
      <c r="G24" s="74"/>
      <c r="H24" s="5" t="s">
        <v>13</v>
      </c>
      <c r="I24" s="92">
        <v>218279.87</v>
      </c>
      <c r="J24" s="92"/>
    </row>
    <row r="25" spans="1:10" ht="12.75">
      <c r="A25" s="14" t="s">
        <v>103</v>
      </c>
      <c r="B25" s="74" t="s">
        <v>20</v>
      </c>
      <c r="C25" s="74"/>
      <c r="D25" s="74"/>
      <c r="E25" s="74"/>
      <c r="F25" s="74"/>
      <c r="G25" s="74"/>
      <c r="H25" s="5" t="s">
        <v>13</v>
      </c>
      <c r="I25" s="92">
        <v>218279.87</v>
      </c>
      <c r="J25" s="92"/>
    </row>
    <row r="26" spans="1:10" ht="12.75">
      <c r="A26" s="14" t="s">
        <v>104</v>
      </c>
      <c r="B26" s="74" t="s">
        <v>21</v>
      </c>
      <c r="C26" s="74"/>
      <c r="D26" s="74"/>
      <c r="E26" s="74"/>
      <c r="F26" s="74"/>
      <c r="G26" s="74"/>
      <c r="H26" s="5" t="s">
        <v>13</v>
      </c>
      <c r="I26" s="92">
        <v>0</v>
      </c>
      <c r="J26" s="92"/>
    </row>
    <row r="27" spans="1:10" ht="12.75">
      <c r="A27" s="14" t="s">
        <v>105</v>
      </c>
      <c r="B27" s="74" t="s">
        <v>22</v>
      </c>
      <c r="C27" s="74"/>
      <c r="D27" s="74"/>
      <c r="E27" s="74"/>
      <c r="F27" s="74"/>
      <c r="G27" s="74"/>
      <c r="H27" s="5" t="s">
        <v>13</v>
      </c>
      <c r="I27" s="92">
        <v>0</v>
      </c>
      <c r="J27" s="92"/>
    </row>
    <row r="28" spans="1:10" ht="12.75">
      <c r="A28" s="14" t="s">
        <v>106</v>
      </c>
      <c r="B28" s="74" t="s">
        <v>23</v>
      </c>
      <c r="C28" s="74"/>
      <c r="D28" s="74"/>
      <c r="E28" s="74"/>
      <c r="F28" s="74"/>
      <c r="G28" s="74"/>
      <c r="H28" s="5" t="s">
        <v>13</v>
      </c>
      <c r="I28" s="92">
        <v>0</v>
      </c>
      <c r="J28" s="92"/>
    </row>
    <row r="29" spans="1:10" ht="12.75">
      <c r="A29" s="14" t="s">
        <v>107</v>
      </c>
      <c r="B29" s="74" t="s">
        <v>24</v>
      </c>
      <c r="C29" s="74"/>
      <c r="D29" s="74"/>
      <c r="E29" s="74"/>
      <c r="F29" s="74"/>
      <c r="G29" s="74"/>
      <c r="H29" s="5" t="s">
        <v>13</v>
      </c>
      <c r="I29" s="92">
        <v>0</v>
      </c>
      <c r="J29" s="92"/>
    </row>
    <row r="30" spans="1:10" ht="12.75">
      <c r="A30" s="14" t="s">
        <v>123</v>
      </c>
      <c r="B30" s="74" t="s">
        <v>25</v>
      </c>
      <c r="C30" s="74"/>
      <c r="D30" s="74"/>
      <c r="E30" s="74"/>
      <c r="F30" s="74"/>
      <c r="G30" s="74"/>
      <c r="H30" s="5" t="s">
        <v>13</v>
      </c>
      <c r="I30" s="92">
        <v>0</v>
      </c>
      <c r="J30" s="92"/>
    </row>
    <row r="31" spans="1:10" ht="12.75">
      <c r="A31" s="14" t="s">
        <v>124</v>
      </c>
      <c r="B31" s="74" t="s">
        <v>26</v>
      </c>
      <c r="C31" s="74"/>
      <c r="D31" s="74"/>
      <c r="E31" s="74"/>
      <c r="F31" s="74"/>
      <c r="G31" s="74"/>
      <c r="H31" s="5" t="s">
        <v>13</v>
      </c>
      <c r="I31" s="92">
        <v>0</v>
      </c>
      <c r="J31" s="92"/>
    </row>
    <row r="32" spans="1:10" ht="12.75">
      <c r="A32" s="14" t="s">
        <v>77</v>
      </c>
      <c r="B32" s="74" t="s">
        <v>92</v>
      </c>
      <c r="C32" s="74"/>
      <c r="D32" s="74"/>
      <c r="E32" s="74"/>
      <c r="F32" s="74"/>
      <c r="G32" s="74"/>
      <c r="H32" s="5" t="s">
        <v>13</v>
      </c>
      <c r="I32" s="92">
        <v>0</v>
      </c>
      <c r="J32" s="92"/>
    </row>
    <row r="33" spans="1:10" ht="12.75">
      <c r="A33" s="14" t="s">
        <v>78</v>
      </c>
      <c r="B33" s="74" t="s">
        <v>28</v>
      </c>
      <c r="C33" s="74"/>
      <c r="D33" s="74"/>
      <c r="E33" s="74"/>
      <c r="F33" s="74"/>
      <c r="G33" s="74"/>
      <c r="H33" s="5" t="s">
        <v>13</v>
      </c>
      <c r="I33" s="92">
        <f>I16+I21+I22+I23-I24</f>
        <v>1048209.86</v>
      </c>
      <c r="J33" s="92"/>
    </row>
    <row r="34" spans="1:10" ht="21" customHeight="1">
      <c r="A34" s="97" t="s">
        <v>76</v>
      </c>
      <c r="B34" s="97"/>
      <c r="C34" s="97"/>
      <c r="D34" s="97"/>
      <c r="E34" s="97"/>
      <c r="F34" s="97"/>
      <c r="G34" s="97"/>
      <c r="H34" s="97"/>
      <c r="I34" s="97"/>
      <c r="J34" s="97"/>
    </row>
    <row r="35" spans="1:13" ht="44.25" customHeight="1">
      <c r="A35" s="9" t="s">
        <v>75</v>
      </c>
      <c r="B35" s="93" t="s">
        <v>29</v>
      </c>
      <c r="C35" s="93"/>
      <c r="D35" s="93"/>
      <c r="E35" s="93"/>
      <c r="F35" s="9" t="s">
        <v>30</v>
      </c>
      <c r="G35" s="9" t="s">
        <v>31</v>
      </c>
      <c r="H35" s="7" t="s">
        <v>32</v>
      </c>
      <c r="I35" s="98" t="s">
        <v>33</v>
      </c>
      <c r="J35" s="99"/>
      <c r="K35" s="2"/>
      <c r="L35" s="2"/>
      <c r="M35" s="2"/>
    </row>
    <row r="36" spans="1:10" ht="15" customHeight="1">
      <c r="A36" s="100" t="s">
        <v>34</v>
      </c>
      <c r="B36" s="100"/>
      <c r="C36" s="100"/>
      <c r="D36" s="100"/>
      <c r="E36" s="100"/>
      <c r="F36" s="100"/>
      <c r="G36" s="100"/>
      <c r="H36" s="100"/>
      <c r="I36" s="100"/>
      <c r="J36" s="101"/>
    </row>
    <row r="37" spans="1:11" ht="36" customHeight="1">
      <c r="A37" s="14" t="s">
        <v>79</v>
      </c>
      <c r="B37" s="73" t="s">
        <v>35</v>
      </c>
      <c r="C37" s="73"/>
      <c r="D37" s="73"/>
      <c r="E37" s="73"/>
      <c r="F37" s="88">
        <v>698.8</v>
      </c>
      <c r="G37" s="5">
        <v>10.04</v>
      </c>
      <c r="H37" s="5">
        <f>F37*G37*12</f>
        <v>84191.424</v>
      </c>
      <c r="I37" s="82"/>
      <c r="J37" s="83"/>
      <c r="K37" s="17"/>
    </row>
    <row r="38" spans="1:11" ht="12.75">
      <c r="A38" s="14" t="s">
        <v>108</v>
      </c>
      <c r="B38" s="74" t="s">
        <v>131</v>
      </c>
      <c r="C38" s="74"/>
      <c r="D38" s="74"/>
      <c r="E38" s="74"/>
      <c r="F38" s="89"/>
      <c r="G38" s="11">
        <v>2.6</v>
      </c>
      <c r="H38" s="5">
        <f>F37*G38*12</f>
        <v>21802.559999999998</v>
      </c>
      <c r="I38" s="82"/>
      <c r="J38" s="83"/>
      <c r="K38" s="17"/>
    </row>
    <row r="39" spans="1:11" ht="12.75">
      <c r="A39" s="14" t="s">
        <v>109</v>
      </c>
      <c r="B39" s="74" t="s">
        <v>37</v>
      </c>
      <c r="C39" s="74"/>
      <c r="D39" s="74"/>
      <c r="E39" s="74"/>
      <c r="F39" s="89"/>
      <c r="G39" s="11">
        <v>2.6</v>
      </c>
      <c r="H39" s="5">
        <f>F37*G39*12</f>
        <v>21802.559999999998</v>
      </c>
      <c r="I39" s="82"/>
      <c r="J39" s="83"/>
      <c r="K39" s="17"/>
    </row>
    <row r="40" spans="1:11" ht="12.75">
      <c r="A40" s="14" t="s">
        <v>110</v>
      </c>
      <c r="B40" s="74" t="s">
        <v>38</v>
      </c>
      <c r="C40" s="74"/>
      <c r="D40" s="74"/>
      <c r="E40" s="74"/>
      <c r="F40" s="89"/>
      <c r="G40" s="11">
        <v>2.4</v>
      </c>
      <c r="H40" s="5">
        <f>F37*G40*12</f>
        <v>20125.44</v>
      </c>
      <c r="I40" s="82"/>
      <c r="J40" s="83"/>
      <c r="K40" s="17"/>
    </row>
    <row r="41" spans="1:11" ht="12.75">
      <c r="A41" s="14" t="s">
        <v>111</v>
      </c>
      <c r="B41" s="74" t="s">
        <v>39</v>
      </c>
      <c r="C41" s="74"/>
      <c r="D41" s="74"/>
      <c r="E41" s="74"/>
      <c r="F41" s="89"/>
      <c r="G41" s="11">
        <v>0.9</v>
      </c>
      <c r="H41" s="5">
        <f>F37*G41*12</f>
        <v>7547.039999999999</v>
      </c>
      <c r="I41" s="82"/>
      <c r="J41" s="83"/>
      <c r="K41" s="17"/>
    </row>
    <row r="42" spans="1:11" ht="24" customHeight="1">
      <c r="A42" s="14" t="s">
        <v>112</v>
      </c>
      <c r="B42" s="73" t="s">
        <v>40</v>
      </c>
      <c r="C42" s="73"/>
      <c r="D42" s="73"/>
      <c r="E42" s="73"/>
      <c r="F42" s="89"/>
      <c r="G42" s="11">
        <v>1.54</v>
      </c>
      <c r="H42" s="5">
        <f>F37*G42*12</f>
        <v>12913.824</v>
      </c>
      <c r="I42" s="82"/>
      <c r="J42" s="83"/>
      <c r="K42" s="17"/>
    </row>
    <row r="43" spans="1:11" ht="12.75">
      <c r="A43" s="14" t="s">
        <v>113</v>
      </c>
      <c r="B43" s="74" t="s">
        <v>41</v>
      </c>
      <c r="C43" s="74"/>
      <c r="D43" s="74"/>
      <c r="E43" s="74"/>
      <c r="F43" s="89"/>
      <c r="G43" s="11">
        <v>0</v>
      </c>
      <c r="H43" s="5">
        <f>F37*G43*12</f>
        <v>0</v>
      </c>
      <c r="I43" s="82"/>
      <c r="J43" s="83"/>
      <c r="K43" s="17"/>
    </row>
    <row r="44" spans="1:11" ht="12.75">
      <c r="A44" s="14" t="s">
        <v>86</v>
      </c>
      <c r="B44" s="74" t="s">
        <v>43</v>
      </c>
      <c r="C44" s="74"/>
      <c r="D44" s="74"/>
      <c r="E44" s="74"/>
      <c r="F44" s="89"/>
      <c r="G44" s="5">
        <v>1.61</v>
      </c>
      <c r="H44" s="5">
        <f>F37*G44*12</f>
        <v>13500.815999999999</v>
      </c>
      <c r="I44" s="82"/>
      <c r="J44" s="83"/>
      <c r="K44" s="17"/>
    </row>
    <row r="45" spans="1:11" ht="12.75">
      <c r="A45" s="14" t="s">
        <v>87</v>
      </c>
      <c r="B45" s="74" t="s">
        <v>44</v>
      </c>
      <c r="C45" s="74"/>
      <c r="D45" s="74"/>
      <c r="E45" s="74"/>
      <c r="F45" s="90"/>
      <c r="G45" s="5">
        <v>5.9</v>
      </c>
      <c r="H45" s="5">
        <f>F37*G45*12</f>
        <v>49475.04</v>
      </c>
      <c r="I45" s="82"/>
      <c r="J45" s="83"/>
      <c r="K45" s="17"/>
    </row>
    <row r="46" spans="1:11" ht="16.5" customHeight="1">
      <c r="A46" s="94" t="s">
        <v>45</v>
      </c>
      <c r="B46" s="95"/>
      <c r="C46" s="95"/>
      <c r="D46" s="95"/>
      <c r="E46" s="95"/>
      <c r="F46" s="95"/>
      <c r="G46" s="95"/>
      <c r="H46" s="95"/>
      <c r="I46" s="95"/>
      <c r="J46" s="96"/>
      <c r="K46" s="17"/>
    </row>
    <row r="47" spans="1:11" ht="23.25" customHeight="1">
      <c r="A47" s="14" t="s">
        <v>88</v>
      </c>
      <c r="B47" s="73" t="s">
        <v>46</v>
      </c>
      <c r="C47" s="73"/>
      <c r="D47" s="73"/>
      <c r="E47" s="73"/>
      <c r="F47" s="5">
        <v>698.8</v>
      </c>
      <c r="G47" s="5">
        <v>5.8</v>
      </c>
      <c r="H47" s="5">
        <f>F47*G47*12</f>
        <v>48636.479999999996</v>
      </c>
      <c r="I47" s="82"/>
      <c r="J47" s="83"/>
      <c r="K47" s="17"/>
    </row>
    <row r="48" spans="1:11" ht="12.75">
      <c r="A48" s="14" t="s">
        <v>89</v>
      </c>
      <c r="B48" s="79" t="s">
        <v>93</v>
      </c>
      <c r="C48" s="80"/>
      <c r="D48" s="80"/>
      <c r="E48" s="81"/>
      <c r="F48" s="8"/>
      <c r="G48" s="8">
        <v>23.35</v>
      </c>
      <c r="H48" s="8">
        <f>H37+H44+H45+H47</f>
        <v>195803.76</v>
      </c>
      <c r="I48" s="118">
        <v>218279.87</v>
      </c>
      <c r="J48" s="119"/>
      <c r="K48" s="17"/>
    </row>
    <row r="49" spans="2:10" ht="18.75" customHeight="1">
      <c r="B49" s="91" t="s">
        <v>155</v>
      </c>
      <c r="C49" s="91"/>
      <c r="D49" s="91"/>
      <c r="E49" s="91"/>
      <c r="F49" s="91"/>
      <c r="G49" s="91"/>
      <c r="H49" s="91"/>
      <c r="I49" s="91"/>
      <c r="J49" s="91"/>
    </row>
    <row r="50" spans="1:10" ht="36.75" customHeight="1">
      <c r="A50" s="7" t="s">
        <v>75</v>
      </c>
      <c r="B50" s="86" t="s">
        <v>52</v>
      </c>
      <c r="C50" s="87"/>
      <c r="D50" s="93" t="s">
        <v>48</v>
      </c>
      <c r="E50" s="93"/>
      <c r="F50" s="93"/>
      <c r="G50" s="93"/>
      <c r="H50" s="93"/>
      <c r="I50" s="93"/>
      <c r="J50" s="9" t="s">
        <v>49</v>
      </c>
    </row>
    <row r="51" spans="1:10" ht="12.75">
      <c r="A51" s="5">
        <v>20</v>
      </c>
      <c r="B51" s="64" t="s">
        <v>248</v>
      </c>
      <c r="C51" s="65" t="s">
        <v>248</v>
      </c>
      <c r="D51" s="64" t="s">
        <v>240</v>
      </c>
      <c r="E51" s="127" t="s">
        <v>240</v>
      </c>
      <c r="F51" s="127" t="s">
        <v>240</v>
      </c>
      <c r="G51" s="127" t="s">
        <v>240</v>
      </c>
      <c r="H51" s="127" t="s">
        <v>240</v>
      </c>
      <c r="I51" s="65" t="s">
        <v>240</v>
      </c>
      <c r="J51" s="5">
        <v>15463</v>
      </c>
    </row>
    <row r="52" spans="1:10" ht="12.75">
      <c r="A52" s="5">
        <v>21</v>
      </c>
      <c r="B52" s="64" t="s">
        <v>249</v>
      </c>
      <c r="C52" s="65" t="s">
        <v>249</v>
      </c>
      <c r="D52" s="64" t="s">
        <v>241</v>
      </c>
      <c r="E52" s="127" t="s">
        <v>241</v>
      </c>
      <c r="F52" s="127" t="s">
        <v>241</v>
      </c>
      <c r="G52" s="127" t="s">
        <v>241</v>
      </c>
      <c r="H52" s="127" t="s">
        <v>241</v>
      </c>
      <c r="I52" s="65" t="s">
        <v>241</v>
      </c>
      <c r="J52" s="5">
        <v>2137</v>
      </c>
    </row>
    <row r="53" spans="1:10" ht="12.75" customHeight="1">
      <c r="A53" s="5">
        <v>22</v>
      </c>
      <c r="B53" s="64" t="s">
        <v>250</v>
      </c>
      <c r="C53" s="65" t="s">
        <v>250</v>
      </c>
      <c r="D53" s="84" t="s">
        <v>242</v>
      </c>
      <c r="E53" s="128" t="s">
        <v>242</v>
      </c>
      <c r="F53" s="128" t="s">
        <v>242</v>
      </c>
      <c r="G53" s="128" t="s">
        <v>242</v>
      </c>
      <c r="H53" s="128" t="s">
        <v>242</v>
      </c>
      <c r="I53" s="85" t="s">
        <v>242</v>
      </c>
      <c r="J53" s="5">
        <v>914</v>
      </c>
    </row>
    <row r="54" spans="1:10" ht="13.5" customHeight="1">
      <c r="A54" s="5">
        <v>23</v>
      </c>
      <c r="B54" s="64" t="s">
        <v>251</v>
      </c>
      <c r="C54" s="65" t="s">
        <v>251</v>
      </c>
      <c r="D54" s="84" t="s">
        <v>243</v>
      </c>
      <c r="E54" s="128" t="s">
        <v>243</v>
      </c>
      <c r="F54" s="128" t="s">
        <v>243</v>
      </c>
      <c r="G54" s="128" t="s">
        <v>243</v>
      </c>
      <c r="H54" s="128" t="s">
        <v>243</v>
      </c>
      <c r="I54" s="85" t="s">
        <v>243</v>
      </c>
      <c r="J54" s="5">
        <v>4894</v>
      </c>
    </row>
    <row r="55" spans="1:10" ht="13.5" customHeight="1">
      <c r="A55" s="5">
        <v>24</v>
      </c>
      <c r="B55" s="64" t="s">
        <v>252</v>
      </c>
      <c r="C55" s="65" t="s">
        <v>252</v>
      </c>
      <c r="D55" s="84" t="s">
        <v>244</v>
      </c>
      <c r="E55" s="128" t="s">
        <v>244</v>
      </c>
      <c r="F55" s="128" t="s">
        <v>244</v>
      </c>
      <c r="G55" s="128" t="s">
        <v>244</v>
      </c>
      <c r="H55" s="128" t="s">
        <v>244</v>
      </c>
      <c r="I55" s="85" t="s">
        <v>244</v>
      </c>
      <c r="J55" s="5">
        <v>370</v>
      </c>
    </row>
    <row r="56" spans="1:10" ht="13.5" customHeight="1">
      <c r="A56" s="5">
        <v>25</v>
      </c>
      <c r="B56" s="64" t="s">
        <v>253</v>
      </c>
      <c r="C56" s="65" t="s">
        <v>253</v>
      </c>
      <c r="D56" s="84" t="s">
        <v>245</v>
      </c>
      <c r="E56" s="128" t="s">
        <v>245</v>
      </c>
      <c r="F56" s="128" t="s">
        <v>245</v>
      </c>
      <c r="G56" s="128" t="s">
        <v>245</v>
      </c>
      <c r="H56" s="128" t="s">
        <v>245</v>
      </c>
      <c r="I56" s="85" t="s">
        <v>245</v>
      </c>
      <c r="J56" s="5">
        <v>425</v>
      </c>
    </row>
    <row r="57" spans="1:10" ht="12.75" customHeight="1">
      <c r="A57" s="5">
        <v>26</v>
      </c>
      <c r="B57" s="64" t="s">
        <v>254</v>
      </c>
      <c r="C57" s="65" t="s">
        <v>254</v>
      </c>
      <c r="D57" s="84" t="s">
        <v>246</v>
      </c>
      <c r="E57" s="128" t="s">
        <v>246</v>
      </c>
      <c r="F57" s="128" t="s">
        <v>246</v>
      </c>
      <c r="G57" s="128" t="s">
        <v>246</v>
      </c>
      <c r="H57" s="128" t="s">
        <v>246</v>
      </c>
      <c r="I57" s="85" t="s">
        <v>246</v>
      </c>
      <c r="J57" s="5">
        <v>2029</v>
      </c>
    </row>
    <row r="58" spans="1:10" ht="12.75" customHeight="1">
      <c r="A58" s="5">
        <v>27</v>
      </c>
      <c r="B58" s="64" t="s">
        <v>255</v>
      </c>
      <c r="C58" s="65" t="s">
        <v>255</v>
      </c>
      <c r="D58" s="84" t="s">
        <v>247</v>
      </c>
      <c r="E58" s="128" t="s">
        <v>247</v>
      </c>
      <c r="F58" s="128" t="s">
        <v>247</v>
      </c>
      <c r="G58" s="128" t="s">
        <v>247</v>
      </c>
      <c r="H58" s="128" t="s">
        <v>247</v>
      </c>
      <c r="I58" s="85" t="s">
        <v>247</v>
      </c>
      <c r="J58" s="5">
        <v>1691</v>
      </c>
    </row>
    <row r="59" spans="1:10" ht="12.75" customHeight="1" hidden="1">
      <c r="A59" s="5"/>
      <c r="B59" s="64"/>
      <c r="C59" s="65"/>
      <c r="D59" s="84"/>
      <c r="E59" s="128"/>
      <c r="F59" s="128"/>
      <c r="G59" s="128"/>
      <c r="H59" s="128"/>
      <c r="I59" s="85"/>
      <c r="J59" s="8"/>
    </row>
    <row r="60" spans="1:10" ht="12.75" customHeight="1" hidden="1">
      <c r="A60" s="5"/>
      <c r="B60" s="64"/>
      <c r="C60" s="65"/>
      <c r="D60" s="84"/>
      <c r="E60" s="128"/>
      <c r="F60" s="128"/>
      <c r="G60" s="128"/>
      <c r="H60" s="128"/>
      <c r="I60" s="85"/>
      <c r="J60" s="8"/>
    </row>
    <row r="61" spans="1:10" ht="12.75" customHeight="1" hidden="1">
      <c r="A61" s="5"/>
      <c r="B61" s="64"/>
      <c r="C61" s="65"/>
      <c r="D61" s="84"/>
      <c r="E61" s="128"/>
      <c r="F61" s="128"/>
      <c r="G61" s="128"/>
      <c r="H61" s="128"/>
      <c r="I61" s="85"/>
      <c r="J61" s="8"/>
    </row>
    <row r="62" spans="1:10" ht="21" customHeight="1">
      <c r="A62" s="5">
        <v>28</v>
      </c>
      <c r="B62" s="82"/>
      <c r="C62" s="83"/>
      <c r="D62" s="130" t="s">
        <v>50</v>
      </c>
      <c r="E62" s="131"/>
      <c r="F62" s="131"/>
      <c r="G62" s="131"/>
      <c r="H62" s="131"/>
      <c r="I62" s="132"/>
      <c r="J62" s="8">
        <f>SUM(J51:J61)</f>
        <v>27923</v>
      </c>
    </row>
    <row r="63" spans="1:10" ht="21" customHeight="1">
      <c r="A63" s="19"/>
      <c r="B63" s="23"/>
      <c r="C63" s="23"/>
      <c r="D63" s="20"/>
      <c r="E63" s="20"/>
      <c r="F63" s="20"/>
      <c r="G63" s="20"/>
      <c r="H63" s="20"/>
      <c r="I63" s="20"/>
      <c r="J63" s="21"/>
    </row>
    <row r="64" spans="1:10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21.75" customHeight="1">
      <c r="A65" s="26" t="s">
        <v>94</v>
      </c>
      <c r="B65" s="72" t="s">
        <v>115</v>
      </c>
      <c r="C65" s="72"/>
      <c r="D65" s="72"/>
      <c r="E65" s="72"/>
      <c r="F65" s="72"/>
      <c r="G65" s="72"/>
      <c r="H65" s="72"/>
      <c r="I65" s="72"/>
      <c r="J65" s="72"/>
    </row>
    <row r="66" spans="1:22" ht="12.75">
      <c r="A66" s="25" t="s">
        <v>95</v>
      </c>
      <c r="B66" s="66" t="s">
        <v>98</v>
      </c>
      <c r="C66" s="66"/>
      <c r="D66" s="66"/>
      <c r="E66" s="66"/>
      <c r="F66" s="66"/>
      <c r="G66" s="66"/>
      <c r="H66" s="66"/>
      <c r="I66" s="66"/>
      <c r="J66" s="66"/>
      <c r="M66" s="25"/>
      <c r="N66" s="25"/>
      <c r="O66" s="25"/>
      <c r="P66" s="25"/>
      <c r="Q66" s="25"/>
      <c r="R66" s="25"/>
      <c r="S66" s="25"/>
      <c r="T66" s="25"/>
      <c r="U66" s="25"/>
      <c r="V66" s="25"/>
    </row>
    <row r="67" spans="1:22" ht="12.75">
      <c r="A67" s="25" t="s">
        <v>96</v>
      </c>
      <c r="B67" s="66" t="s">
        <v>114</v>
      </c>
      <c r="C67" s="66"/>
      <c r="D67" s="66"/>
      <c r="E67" s="66"/>
      <c r="F67" s="66"/>
      <c r="G67" s="66"/>
      <c r="H67" s="66"/>
      <c r="I67" s="66"/>
      <c r="J67" s="66"/>
      <c r="M67" s="25"/>
      <c r="N67" s="25"/>
      <c r="O67" s="25"/>
      <c r="P67" s="25"/>
      <c r="Q67" s="25"/>
      <c r="R67" s="25"/>
      <c r="S67" s="25"/>
      <c r="T67" s="25"/>
      <c r="U67" s="25"/>
      <c r="V67" s="25"/>
    </row>
    <row r="68" spans="1:22" ht="12.75">
      <c r="A68" s="25" t="s">
        <v>97</v>
      </c>
      <c r="B68" s="66" t="s">
        <v>125</v>
      </c>
      <c r="C68" s="66"/>
      <c r="D68" s="66"/>
      <c r="E68" s="66"/>
      <c r="F68" s="66"/>
      <c r="G68" s="66"/>
      <c r="H68" s="66"/>
      <c r="I68" s="66"/>
      <c r="J68" s="66"/>
      <c r="M68" s="25"/>
      <c r="N68" s="25"/>
      <c r="O68" s="25"/>
      <c r="P68" s="25"/>
      <c r="Q68" s="25"/>
      <c r="R68" s="25"/>
      <c r="S68" s="25"/>
      <c r="T68" s="25"/>
      <c r="U68" s="25"/>
      <c r="V68" s="25"/>
    </row>
    <row r="69" spans="1:22" ht="44.25" customHeight="1">
      <c r="A69" s="25"/>
      <c r="B69" s="18"/>
      <c r="C69" s="18"/>
      <c r="D69" s="18"/>
      <c r="E69" s="18"/>
      <c r="F69" s="18"/>
      <c r="G69" s="18"/>
      <c r="H69" s="18"/>
      <c r="I69" s="18"/>
      <c r="J69" s="18"/>
      <c r="M69" s="25"/>
      <c r="N69" s="25"/>
      <c r="O69" s="25"/>
      <c r="P69" s="25"/>
      <c r="Q69" s="25"/>
      <c r="R69" s="25"/>
      <c r="S69" s="25"/>
      <c r="T69" s="25"/>
      <c r="U69" s="25"/>
      <c r="V69" s="25"/>
    </row>
    <row r="70" spans="1:22" ht="12.75">
      <c r="A70" s="66" t="s">
        <v>396</v>
      </c>
      <c r="B70" s="66"/>
      <c r="C70" s="66"/>
      <c r="D70" s="66"/>
      <c r="E70" s="66"/>
      <c r="F70" s="66"/>
      <c r="G70" s="66"/>
      <c r="H70" s="66"/>
      <c r="I70" s="66"/>
      <c r="J70" s="66"/>
      <c r="M70" s="25"/>
      <c r="N70" s="25"/>
      <c r="O70" s="25"/>
      <c r="P70" s="25"/>
      <c r="Q70" s="25"/>
      <c r="R70" s="25"/>
      <c r="S70" s="25"/>
      <c r="T70" s="25"/>
      <c r="U70" s="25"/>
      <c r="V70" s="25"/>
    </row>
    <row r="71" spans="1:22" ht="12.75">
      <c r="A71" s="75">
        <v>43903</v>
      </c>
      <c r="B71" s="75"/>
      <c r="C71" s="75"/>
      <c r="D71" s="18"/>
      <c r="E71" s="18"/>
      <c r="F71" s="18"/>
      <c r="G71" s="18"/>
      <c r="H71" s="18"/>
      <c r="I71" s="18"/>
      <c r="J71" s="18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1:10" ht="78" customHeight="1">
      <c r="A72" s="66" t="s">
        <v>51</v>
      </c>
      <c r="B72" s="66"/>
      <c r="C72" s="66"/>
      <c r="D72" s="66"/>
      <c r="E72" s="2"/>
      <c r="F72" s="2"/>
      <c r="G72" s="2"/>
      <c r="H72" s="2"/>
      <c r="I72" s="2"/>
      <c r="J72" s="2"/>
    </row>
    <row r="73" spans="1:10" ht="12.75">
      <c r="A73" s="66" t="s">
        <v>66</v>
      </c>
      <c r="B73" s="66"/>
      <c r="C73" s="66"/>
      <c r="D73" s="66"/>
      <c r="E73" s="2"/>
      <c r="F73" s="2"/>
      <c r="G73" s="2"/>
      <c r="H73" s="2"/>
      <c r="I73" s="2"/>
      <c r="J73" s="2"/>
    </row>
    <row r="74" spans="2:10" ht="12.75">
      <c r="B74" s="2"/>
      <c r="C74" s="2"/>
      <c r="D74" s="2"/>
      <c r="E74" s="2"/>
      <c r="F74" s="2"/>
      <c r="G74" s="2"/>
      <c r="H74" s="2"/>
      <c r="I74" s="2"/>
      <c r="J74" s="2"/>
    </row>
    <row r="75" spans="2:10" ht="12.75">
      <c r="B75" s="2"/>
      <c r="C75" s="2"/>
      <c r="D75" s="2"/>
      <c r="E75" s="2"/>
      <c r="F75" s="2"/>
      <c r="G75" s="2"/>
      <c r="H75" s="2"/>
      <c r="I75" s="2"/>
      <c r="J75" s="2"/>
    </row>
  </sheetData>
  <sheetProtection/>
  <mergeCells count="116">
    <mergeCell ref="B1:J1"/>
    <mergeCell ref="B2:J2"/>
    <mergeCell ref="G4:J4"/>
    <mergeCell ref="G5:J5"/>
    <mergeCell ref="G6:J6"/>
    <mergeCell ref="B8:J8"/>
    <mergeCell ref="B10:I10"/>
    <mergeCell ref="B11:G11"/>
    <mergeCell ref="I11:J11"/>
    <mergeCell ref="B12:G12"/>
    <mergeCell ref="I12:J12"/>
    <mergeCell ref="B13:G13"/>
    <mergeCell ref="I13:J13"/>
    <mergeCell ref="B14:G14"/>
    <mergeCell ref="I14:J14"/>
    <mergeCell ref="B15:G15"/>
    <mergeCell ref="I15:J15"/>
    <mergeCell ref="B16:G16"/>
    <mergeCell ref="I16:J16"/>
    <mergeCell ref="B17:G17"/>
    <mergeCell ref="I17:J17"/>
    <mergeCell ref="B18:G18"/>
    <mergeCell ref="I18:J18"/>
    <mergeCell ref="B19:G19"/>
    <mergeCell ref="I19:J19"/>
    <mergeCell ref="B20:G20"/>
    <mergeCell ref="I20:J20"/>
    <mergeCell ref="B21:G21"/>
    <mergeCell ref="I21:J21"/>
    <mergeCell ref="B22:G22"/>
    <mergeCell ref="I22:J22"/>
    <mergeCell ref="B23:G23"/>
    <mergeCell ref="I23:J23"/>
    <mergeCell ref="B24:G24"/>
    <mergeCell ref="I24:J24"/>
    <mergeCell ref="B25:G25"/>
    <mergeCell ref="I25:J25"/>
    <mergeCell ref="B26:G26"/>
    <mergeCell ref="I26:J26"/>
    <mergeCell ref="B27:G27"/>
    <mergeCell ref="I27:J27"/>
    <mergeCell ref="B28:G28"/>
    <mergeCell ref="I28:J28"/>
    <mergeCell ref="B29:G29"/>
    <mergeCell ref="I29:J29"/>
    <mergeCell ref="B30:G30"/>
    <mergeCell ref="I30:J30"/>
    <mergeCell ref="B31:G31"/>
    <mergeCell ref="I31:J31"/>
    <mergeCell ref="B32:G32"/>
    <mergeCell ref="I32:J32"/>
    <mergeCell ref="B33:G33"/>
    <mergeCell ref="I33:J33"/>
    <mergeCell ref="A34:J34"/>
    <mergeCell ref="B35:E35"/>
    <mergeCell ref="I35:J35"/>
    <mergeCell ref="A36:J36"/>
    <mergeCell ref="B37:E37"/>
    <mergeCell ref="F37:F45"/>
    <mergeCell ref="I37:J37"/>
    <mergeCell ref="B38:E38"/>
    <mergeCell ref="I38:J38"/>
    <mergeCell ref="B39:E39"/>
    <mergeCell ref="I39:J39"/>
    <mergeCell ref="B40:E40"/>
    <mergeCell ref="I40:J40"/>
    <mergeCell ref="B41:E41"/>
    <mergeCell ref="I41:J41"/>
    <mergeCell ref="B42:E42"/>
    <mergeCell ref="I42:J42"/>
    <mergeCell ref="B43:E43"/>
    <mergeCell ref="I43:J43"/>
    <mergeCell ref="D51:I51"/>
    <mergeCell ref="B44:E44"/>
    <mergeCell ref="I44:J44"/>
    <mergeCell ref="B45:E45"/>
    <mergeCell ref="I45:J45"/>
    <mergeCell ref="A46:J46"/>
    <mergeCell ref="B47:E47"/>
    <mergeCell ref="I47:J47"/>
    <mergeCell ref="B52:C52"/>
    <mergeCell ref="D52:I52"/>
    <mergeCell ref="B53:C53"/>
    <mergeCell ref="D53:I53"/>
    <mergeCell ref="B48:E48"/>
    <mergeCell ref="I48:J48"/>
    <mergeCell ref="B49:J49"/>
    <mergeCell ref="B50:C50"/>
    <mergeCell ref="D50:I50"/>
    <mergeCell ref="B51:C51"/>
    <mergeCell ref="D61:I61"/>
    <mergeCell ref="B57:C57"/>
    <mergeCell ref="B54:C54"/>
    <mergeCell ref="D54:I54"/>
    <mergeCell ref="B55:C55"/>
    <mergeCell ref="D55:I55"/>
    <mergeCell ref="B58:C58"/>
    <mergeCell ref="B59:C59"/>
    <mergeCell ref="B60:C60"/>
    <mergeCell ref="B61:C61"/>
    <mergeCell ref="A70:J70"/>
    <mergeCell ref="A71:C71"/>
    <mergeCell ref="A72:D72"/>
    <mergeCell ref="A73:D73"/>
    <mergeCell ref="B62:C62"/>
    <mergeCell ref="D62:I62"/>
    <mergeCell ref="B65:J65"/>
    <mergeCell ref="B66:J66"/>
    <mergeCell ref="B67:J67"/>
    <mergeCell ref="B68:J68"/>
    <mergeCell ref="B56:C56"/>
    <mergeCell ref="D56:I56"/>
    <mergeCell ref="D57:I57"/>
    <mergeCell ref="D58:I58"/>
    <mergeCell ref="D59:I59"/>
    <mergeCell ref="D60:I6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5"/>
  <sheetViews>
    <sheetView zoomScaleSheetLayoutView="98" zoomScalePageLayoutView="0" workbookViewId="0" topLeftCell="A43">
      <selection activeCell="A49" sqref="A49:J73"/>
    </sheetView>
  </sheetViews>
  <sheetFormatPr defaultColWidth="9.00390625" defaultRowHeight="12.75"/>
  <cols>
    <col min="1" max="1" width="3.875" style="0" customWidth="1"/>
    <col min="2" max="2" width="2.75390625" style="0" customWidth="1"/>
    <col min="3" max="3" width="10.25390625" style="0" customWidth="1"/>
    <col min="4" max="4" width="10.00390625" style="0" customWidth="1"/>
    <col min="5" max="5" width="21.375" style="0" customWidth="1"/>
    <col min="6" max="6" width="6.375" style="0" customWidth="1"/>
    <col min="7" max="7" width="10.125" style="0" customWidth="1"/>
    <col min="8" max="8" width="9.875" style="0" customWidth="1"/>
    <col min="9" max="9" width="2.125" style="0" customWidth="1"/>
    <col min="10" max="10" width="11.25390625" style="0" customWidth="1"/>
  </cols>
  <sheetData>
    <row r="1" spans="2:11" ht="18">
      <c r="B1" s="109" t="s">
        <v>2</v>
      </c>
      <c r="C1" s="109"/>
      <c r="D1" s="109"/>
      <c r="E1" s="109"/>
      <c r="F1" s="109"/>
      <c r="G1" s="109"/>
      <c r="H1" s="109"/>
      <c r="I1" s="109"/>
      <c r="J1" s="109"/>
      <c r="K1" s="1"/>
    </row>
    <row r="2" spans="2:11" ht="12.75">
      <c r="B2" s="110" t="s">
        <v>3</v>
      </c>
      <c r="C2" s="110"/>
      <c r="D2" s="110"/>
      <c r="E2" s="110"/>
      <c r="F2" s="110"/>
      <c r="G2" s="110"/>
      <c r="H2" s="110"/>
      <c r="I2" s="110"/>
      <c r="J2" s="110"/>
      <c r="K2" s="1"/>
    </row>
    <row r="3" ht="7.5" customHeight="1">
      <c r="B3" t="s">
        <v>0</v>
      </c>
    </row>
    <row r="4" spans="7:10" ht="15" customHeight="1" hidden="1">
      <c r="G4" s="111" t="s">
        <v>4</v>
      </c>
      <c r="H4" s="111"/>
      <c r="I4" s="111"/>
      <c r="J4" s="111"/>
    </row>
    <row r="5" spans="7:10" ht="12.75" hidden="1">
      <c r="G5" s="111" t="s">
        <v>1</v>
      </c>
      <c r="H5" s="111"/>
      <c r="I5" s="111"/>
      <c r="J5" s="111"/>
    </row>
    <row r="6" spans="7:10" ht="12.75" hidden="1">
      <c r="G6" s="111" t="s">
        <v>53</v>
      </c>
      <c r="H6" s="111"/>
      <c r="I6" s="111"/>
      <c r="J6" s="111"/>
    </row>
    <row r="7" ht="8.25" customHeight="1"/>
    <row r="8" spans="2:10" ht="28.5" customHeight="1">
      <c r="B8" s="112" t="s">
        <v>143</v>
      </c>
      <c r="C8" s="112"/>
      <c r="D8" s="112"/>
      <c r="E8" s="112"/>
      <c r="F8" s="112"/>
      <c r="G8" s="112"/>
      <c r="H8" s="112"/>
      <c r="I8" s="112"/>
      <c r="J8" s="112"/>
    </row>
    <row r="9" ht="6.75" customHeight="1"/>
    <row r="10" spans="2:13" ht="29.25" customHeight="1">
      <c r="B10" s="106" t="s">
        <v>5</v>
      </c>
      <c r="C10" s="106"/>
      <c r="D10" s="106"/>
      <c r="E10" s="106"/>
      <c r="F10" s="106"/>
      <c r="G10" s="106"/>
      <c r="H10" s="106"/>
      <c r="I10" s="107"/>
      <c r="J10" s="4"/>
      <c r="K10" s="4"/>
      <c r="L10" s="4"/>
      <c r="M10" s="4"/>
    </row>
    <row r="11" spans="1:10" ht="32.25" customHeight="1">
      <c r="A11" s="7" t="s">
        <v>75</v>
      </c>
      <c r="B11" s="93" t="s">
        <v>6</v>
      </c>
      <c r="C11" s="93"/>
      <c r="D11" s="93"/>
      <c r="E11" s="93"/>
      <c r="F11" s="93"/>
      <c r="G11" s="93"/>
      <c r="H11" s="9" t="s">
        <v>101</v>
      </c>
      <c r="I11" s="93" t="s">
        <v>8</v>
      </c>
      <c r="J11" s="93"/>
    </row>
    <row r="12" spans="1:10" ht="12.75">
      <c r="A12" s="14">
        <v>1</v>
      </c>
      <c r="B12" s="74" t="s">
        <v>9</v>
      </c>
      <c r="C12" s="74"/>
      <c r="D12" s="74"/>
      <c r="E12" s="74"/>
      <c r="F12" s="74"/>
      <c r="G12" s="74"/>
      <c r="H12" s="6"/>
      <c r="I12" s="108">
        <v>43466</v>
      </c>
      <c r="J12" s="108"/>
    </row>
    <row r="13" spans="1:10" ht="12.75">
      <c r="A13" s="14">
        <v>2</v>
      </c>
      <c r="B13" s="74" t="s">
        <v>10</v>
      </c>
      <c r="C13" s="74"/>
      <c r="D13" s="74"/>
      <c r="E13" s="74"/>
      <c r="F13" s="74"/>
      <c r="G13" s="74"/>
      <c r="H13" s="6"/>
      <c r="I13" s="108">
        <v>43830</v>
      </c>
      <c r="J13" s="108"/>
    </row>
    <row r="14" spans="1:10" ht="12.75">
      <c r="A14" s="14">
        <v>3</v>
      </c>
      <c r="B14" s="74" t="s">
        <v>11</v>
      </c>
      <c r="C14" s="74"/>
      <c r="D14" s="74"/>
      <c r="E14" s="74"/>
      <c r="F14" s="74"/>
      <c r="G14" s="74"/>
      <c r="H14" s="5" t="s">
        <v>13</v>
      </c>
      <c r="I14" s="92">
        <v>0</v>
      </c>
      <c r="J14" s="92"/>
    </row>
    <row r="15" spans="1:10" ht="12.75">
      <c r="A15" s="14">
        <v>4</v>
      </c>
      <c r="B15" s="74" t="s">
        <v>12</v>
      </c>
      <c r="C15" s="74"/>
      <c r="D15" s="74"/>
      <c r="E15" s="74"/>
      <c r="F15" s="74"/>
      <c r="G15" s="74"/>
      <c r="H15" s="5" t="s">
        <v>13</v>
      </c>
      <c r="I15" s="92">
        <v>0</v>
      </c>
      <c r="J15" s="92"/>
    </row>
    <row r="16" spans="1:10" ht="12.75">
      <c r="A16" s="14">
        <v>5</v>
      </c>
      <c r="B16" s="74" t="s">
        <v>14</v>
      </c>
      <c r="C16" s="74"/>
      <c r="D16" s="74"/>
      <c r="E16" s="74"/>
      <c r="F16" s="74"/>
      <c r="G16" s="74"/>
      <c r="H16" s="5" t="s">
        <v>13</v>
      </c>
      <c r="I16" s="92">
        <v>989429.82</v>
      </c>
      <c r="J16" s="92"/>
    </row>
    <row r="17" spans="1:10" ht="12.75">
      <c r="A17" s="14">
        <v>6</v>
      </c>
      <c r="B17" s="74" t="s">
        <v>15</v>
      </c>
      <c r="C17" s="74"/>
      <c r="D17" s="74"/>
      <c r="E17" s="74"/>
      <c r="F17" s="74"/>
      <c r="G17" s="74"/>
      <c r="H17" s="5" t="s">
        <v>13</v>
      </c>
      <c r="I17" s="92">
        <f>$H$48</f>
        <v>196924.56</v>
      </c>
      <c r="J17" s="92"/>
    </row>
    <row r="18" spans="1:11" ht="12.75">
      <c r="A18" s="14" t="s">
        <v>67</v>
      </c>
      <c r="B18" s="74" t="s">
        <v>16</v>
      </c>
      <c r="C18" s="74"/>
      <c r="D18" s="74"/>
      <c r="E18" s="74"/>
      <c r="F18" s="74"/>
      <c r="G18" s="74"/>
      <c r="H18" s="5" t="s">
        <v>13</v>
      </c>
      <c r="I18" s="92">
        <v>98251.44</v>
      </c>
      <c r="J18" s="92"/>
      <c r="K18" s="3"/>
    </row>
    <row r="19" spans="1:10" ht="12.75">
      <c r="A19" s="14" t="s">
        <v>68</v>
      </c>
      <c r="B19" s="74" t="s">
        <v>17</v>
      </c>
      <c r="C19" s="74"/>
      <c r="D19" s="74"/>
      <c r="E19" s="74"/>
      <c r="F19" s="74"/>
      <c r="G19" s="74"/>
      <c r="H19" s="5" t="s">
        <v>13</v>
      </c>
      <c r="I19" s="92">
        <v>48914.88</v>
      </c>
      <c r="J19" s="92"/>
    </row>
    <row r="20" spans="1:10" ht="12.75">
      <c r="A20" s="14" t="s">
        <v>69</v>
      </c>
      <c r="B20" s="74" t="s">
        <v>18</v>
      </c>
      <c r="C20" s="74"/>
      <c r="D20" s="74"/>
      <c r="E20" s="74"/>
      <c r="F20" s="74"/>
      <c r="G20" s="74"/>
      <c r="H20" s="5" t="s">
        <v>13</v>
      </c>
      <c r="I20" s="92">
        <v>49758.24</v>
      </c>
      <c r="J20" s="92"/>
    </row>
    <row r="21" spans="1:10" ht="12.75">
      <c r="A21" s="14">
        <v>7</v>
      </c>
      <c r="B21" s="74" t="s">
        <v>90</v>
      </c>
      <c r="C21" s="74"/>
      <c r="D21" s="74"/>
      <c r="E21" s="74"/>
      <c r="F21" s="74"/>
      <c r="G21" s="74"/>
      <c r="H21" s="5" t="s">
        <v>13</v>
      </c>
      <c r="I21" s="92">
        <f>J62</f>
        <v>26753</v>
      </c>
      <c r="J21" s="92"/>
    </row>
    <row r="22" spans="1:10" ht="45.75" customHeight="1">
      <c r="A22" s="14">
        <v>8</v>
      </c>
      <c r="B22" s="73" t="s">
        <v>91</v>
      </c>
      <c r="C22" s="73"/>
      <c r="D22" s="73"/>
      <c r="E22" s="73"/>
      <c r="F22" s="73"/>
      <c r="G22" s="73"/>
      <c r="H22" s="24" t="s">
        <v>13</v>
      </c>
      <c r="I22" s="105">
        <f>I18+I20</f>
        <v>148009.68</v>
      </c>
      <c r="J22" s="105"/>
    </row>
    <row r="23" spans="1:10" ht="12.75" customHeight="1">
      <c r="A23" s="14">
        <v>9</v>
      </c>
      <c r="B23" s="113" t="s">
        <v>64</v>
      </c>
      <c r="C23" s="114"/>
      <c r="D23" s="114"/>
      <c r="E23" s="114"/>
      <c r="F23" s="114"/>
      <c r="G23" s="115"/>
      <c r="H23" s="24" t="s">
        <v>13</v>
      </c>
      <c r="I23" s="136">
        <v>54323</v>
      </c>
      <c r="J23" s="137"/>
    </row>
    <row r="24" spans="1:10" ht="12.75">
      <c r="A24" s="14" t="s">
        <v>102</v>
      </c>
      <c r="B24" s="74" t="s">
        <v>19</v>
      </c>
      <c r="C24" s="74"/>
      <c r="D24" s="74"/>
      <c r="E24" s="74"/>
      <c r="F24" s="74"/>
      <c r="G24" s="74"/>
      <c r="H24" s="5" t="s">
        <v>13</v>
      </c>
      <c r="I24" s="92">
        <v>259353.33</v>
      </c>
      <c r="J24" s="92"/>
    </row>
    <row r="25" spans="1:10" ht="12.75">
      <c r="A25" s="14" t="s">
        <v>103</v>
      </c>
      <c r="B25" s="74" t="s">
        <v>20</v>
      </c>
      <c r="C25" s="74"/>
      <c r="D25" s="74"/>
      <c r="E25" s="74"/>
      <c r="F25" s="74"/>
      <c r="G25" s="74"/>
      <c r="H25" s="5" t="s">
        <v>13</v>
      </c>
      <c r="I25" s="92">
        <v>259353.33</v>
      </c>
      <c r="J25" s="92"/>
    </row>
    <row r="26" spans="1:10" ht="12.75">
      <c r="A26" s="14" t="s">
        <v>104</v>
      </c>
      <c r="B26" s="74" t="s">
        <v>21</v>
      </c>
      <c r="C26" s="74"/>
      <c r="D26" s="74"/>
      <c r="E26" s="74"/>
      <c r="F26" s="74"/>
      <c r="G26" s="74"/>
      <c r="H26" s="5" t="s">
        <v>13</v>
      </c>
      <c r="I26" s="92">
        <v>0</v>
      </c>
      <c r="J26" s="92"/>
    </row>
    <row r="27" spans="1:10" ht="12.75">
      <c r="A27" s="14" t="s">
        <v>105</v>
      </c>
      <c r="B27" s="74" t="s">
        <v>22</v>
      </c>
      <c r="C27" s="74"/>
      <c r="D27" s="74"/>
      <c r="E27" s="74"/>
      <c r="F27" s="74"/>
      <c r="G27" s="74"/>
      <c r="H27" s="5" t="s">
        <v>13</v>
      </c>
      <c r="I27" s="92">
        <v>0</v>
      </c>
      <c r="J27" s="92"/>
    </row>
    <row r="28" spans="1:10" ht="12.75">
      <c r="A28" s="14" t="s">
        <v>106</v>
      </c>
      <c r="B28" s="74" t="s">
        <v>23</v>
      </c>
      <c r="C28" s="74"/>
      <c r="D28" s="74"/>
      <c r="E28" s="74"/>
      <c r="F28" s="74"/>
      <c r="G28" s="74"/>
      <c r="H28" s="5" t="s">
        <v>13</v>
      </c>
      <c r="I28" s="92">
        <v>0</v>
      </c>
      <c r="J28" s="92"/>
    </row>
    <row r="29" spans="1:10" ht="12.75">
      <c r="A29" s="14" t="s">
        <v>107</v>
      </c>
      <c r="B29" s="74" t="s">
        <v>24</v>
      </c>
      <c r="C29" s="74"/>
      <c r="D29" s="74"/>
      <c r="E29" s="74"/>
      <c r="F29" s="74"/>
      <c r="G29" s="74"/>
      <c r="H29" s="5" t="s">
        <v>13</v>
      </c>
      <c r="I29" s="92">
        <v>0</v>
      </c>
      <c r="J29" s="92"/>
    </row>
    <row r="30" spans="1:10" ht="12.75">
      <c r="A30" s="14" t="s">
        <v>123</v>
      </c>
      <c r="B30" s="74" t="s">
        <v>25</v>
      </c>
      <c r="C30" s="74"/>
      <c r="D30" s="74"/>
      <c r="E30" s="74"/>
      <c r="F30" s="74"/>
      <c r="G30" s="74"/>
      <c r="H30" s="5" t="s">
        <v>13</v>
      </c>
      <c r="I30" s="92">
        <v>0</v>
      </c>
      <c r="J30" s="92"/>
    </row>
    <row r="31" spans="1:10" ht="12.75">
      <c r="A31" s="14" t="s">
        <v>124</v>
      </c>
      <c r="B31" s="74" t="s">
        <v>26</v>
      </c>
      <c r="C31" s="74"/>
      <c r="D31" s="74"/>
      <c r="E31" s="74"/>
      <c r="F31" s="74"/>
      <c r="G31" s="74"/>
      <c r="H31" s="5" t="s">
        <v>13</v>
      </c>
      <c r="I31" s="92">
        <v>0</v>
      </c>
      <c r="J31" s="92"/>
    </row>
    <row r="32" spans="1:10" ht="12.75">
      <c r="A32" s="14" t="s">
        <v>77</v>
      </c>
      <c r="B32" s="74" t="s">
        <v>92</v>
      </c>
      <c r="C32" s="74"/>
      <c r="D32" s="74"/>
      <c r="E32" s="74"/>
      <c r="F32" s="74"/>
      <c r="G32" s="74"/>
      <c r="H32" s="5" t="s">
        <v>13</v>
      </c>
      <c r="I32" s="92">
        <v>0</v>
      </c>
      <c r="J32" s="92"/>
    </row>
    <row r="33" spans="1:10" ht="12.75">
      <c r="A33" s="14" t="s">
        <v>78</v>
      </c>
      <c r="B33" s="74" t="s">
        <v>28</v>
      </c>
      <c r="C33" s="74"/>
      <c r="D33" s="74"/>
      <c r="E33" s="74"/>
      <c r="F33" s="74"/>
      <c r="G33" s="74"/>
      <c r="H33" s="5" t="s">
        <v>13</v>
      </c>
      <c r="I33" s="92">
        <f>I16+I21+I22+I23-I24</f>
        <v>959162.17</v>
      </c>
      <c r="J33" s="92"/>
    </row>
    <row r="34" spans="1:10" ht="21" customHeight="1">
      <c r="A34" s="97" t="s">
        <v>76</v>
      </c>
      <c r="B34" s="97"/>
      <c r="C34" s="97"/>
      <c r="D34" s="97"/>
      <c r="E34" s="97"/>
      <c r="F34" s="97"/>
      <c r="G34" s="97"/>
      <c r="H34" s="97"/>
      <c r="I34" s="97"/>
      <c r="J34" s="97"/>
    </row>
    <row r="35" spans="1:13" ht="44.25" customHeight="1">
      <c r="A35" s="9" t="s">
        <v>75</v>
      </c>
      <c r="B35" s="93" t="s">
        <v>29</v>
      </c>
      <c r="C35" s="93"/>
      <c r="D35" s="93"/>
      <c r="E35" s="93"/>
      <c r="F35" s="9" t="s">
        <v>30</v>
      </c>
      <c r="G35" s="9" t="s">
        <v>31</v>
      </c>
      <c r="H35" s="7" t="s">
        <v>32</v>
      </c>
      <c r="I35" s="98" t="s">
        <v>33</v>
      </c>
      <c r="J35" s="99"/>
      <c r="K35" s="2"/>
      <c r="L35" s="2"/>
      <c r="M35" s="2"/>
    </row>
    <row r="36" spans="1:10" ht="15" customHeight="1">
      <c r="A36" s="100" t="s">
        <v>34</v>
      </c>
      <c r="B36" s="100"/>
      <c r="C36" s="100"/>
      <c r="D36" s="100"/>
      <c r="E36" s="100"/>
      <c r="F36" s="100"/>
      <c r="G36" s="100"/>
      <c r="H36" s="100"/>
      <c r="I36" s="100"/>
      <c r="J36" s="101"/>
    </row>
    <row r="37" spans="1:11" ht="36" customHeight="1">
      <c r="A37" s="14" t="s">
        <v>79</v>
      </c>
      <c r="B37" s="73" t="s">
        <v>35</v>
      </c>
      <c r="C37" s="73"/>
      <c r="D37" s="73"/>
      <c r="E37" s="73"/>
      <c r="F37" s="88">
        <v>702.8</v>
      </c>
      <c r="G37" s="5">
        <v>10.04</v>
      </c>
      <c r="H37" s="5">
        <f>F37*G37*12</f>
        <v>84673.34399999998</v>
      </c>
      <c r="I37" s="82"/>
      <c r="J37" s="83"/>
      <c r="K37" s="17"/>
    </row>
    <row r="38" spans="1:11" ht="12.75">
      <c r="A38" s="14" t="s">
        <v>108</v>
      </c>
      <c r="B38" s="74" t="s">
        <v>132</v>
      </c>
      <c r="C38" s="74"/>
      <c r="D38" s="74"/>
      <c r="E38" s="74"/>
      <c r="F38" s="89"/>
      <c r="G38" s="11">
        <v>2.6</v>
      </c>
      <c r="H38" s="5">
        <f>F37*G38*12</f>
        <v>21927.36</v>
      </c>
      <c r="I38" s="82"/>
      <c r="J38" s="83"/>
      <c r="K38" s="17"/>
    </row>
    <row r="39" spans="1:11" ht="12.75">
      <c r="A39" s="14" t="s">
        <v>109</v>
      </c>
      <c r="B39" s="74" t="s">
        <v>37</v>
      </c>
      <c r="C39" s="74"/>
      <c r="D39" s="74"/>
      <c r="E39" s="74"/>
      <c r="F39" s="89"/>
      <c r="G39" s="11">
        <v>2.6</v>
      </c>
      <c r="H39" s="5">
        <f>F37*G39*12</f>
        <v>21927.36</v>
      </c>
      <c r="I39" s="82"/>
      <c r="J39" s="83"/>
      <c r="K39" s="17"/>
    </row>
    <row r="40" spans="1:11" ht="12.75">
      <c r="A40" s="14" t="s">
        <v>110</v>
      </c>
      <c r="B40" s="74" t="s">
        <v>38</v>
      </c>
      <c r="C40" s="74"/>
      <c r="D40" s="74"/>
      <c r="E40" s="74"/>
      <c r="F40" s="89"/>
      <c r="G40" s="11">
        <v>2.4</v>
      </c>
      <c r="H40" s="5">
        <f>F37*G40*12</f>
        <v>20240.64</v>
      </c>
      <c r="I40" s="82"/>
      <c r="J40" s="83"/>
      <c r="K40" s="17"/>
    </row>
    <row r="41" spans="1:11" ht="12.75">
      <c r="A41" s="14" t="s">
        <v>111</v>
      </c>
      <c r="B41" s="74" t="s">
        <v>39</v>
      </c>
      <c r="C41" s="74"/>
      <c r="D41" s="74"/>
      <c r="E41" s="74"/>
      <c r="F41" s="89"/>
      <c r="G41" s="11">
        <v>0.9</v>
      </c>
      <c r="H41" s="5">
        <f>F37*G41*12</f>
        <v>7590.24</v>
      </c>
      <c r="I41" s="82"/>
      <c r="J41" s="83"/>
      <c r="K41" s="17"/>
    </row>
    <row r="42" spans="1:11" ht="24" customHeight="1">
      <c r="A42" s="14" t="s">
        <v>112</v>
      </c>
      <c r="B42" s="73" t="s">
        <v>40</v>
      </c>
      <c r="C42" s="73"/>
      <c r="D42" s="73"/>
      <c r="E42" s="73"/>
      <c r="F42" s="89"/>
      <c r="G42" s="11">
        <v>1.54</v>
      </c>
      <c r="H42" s="5">
        <f>F37*G42*12</f>
        <v>12987.743999999999</v>
      </c>
      <c r="I42" s="82"/>
      <c r="J42" s="83"/>
      <c r="K42" s="17"/>
    </row>
    <row r="43" spans="1:11" ht="12.75">
      <c r="A43" s="14" t="s">
        <v>113</v>
      </c>
      <c r="B43" s="74" t="s">
        <v>41</v>
      </c>
      <c r="C43" s="74"/>
      <c r="D43" s="74"/>
      <c r="E43" s="74"/>
      <c r="F43" s="89"/>
      <c r="G43" s="11">
        <v>0</v>
      </c>
      <c r="H43" s="5">
        <f>F37*G43*12</f>
        <v>0</v>
      </c>
      <c r="I43" s="82"/>
      <c r="J43" s="83"/>
      <c r="K43" s="17"/>
    </row>
    <row r="44" spans="1:11" ht="12.75">
      <c r="A44" s="14" t="s">
        <v>86</v>
      </c>
      <c r="B44" s="74" t="s">
        <v>43</v>
      </c>
      <c r="C44" s="74"/>
      <c r="D44" s="74"/>
      <c r="E44" s="74"/>
      <c r="F44" s="89"/>
      <c r="G44" s="5">
        <v>1.61</v>
      </c>
      <c r="H44" s="5">
        <f>F37*G44*12</f>
        <v>13578.096000000001</v>
      </c>
      <c r="I44" s="82"/>
      <c r="J44" s="83"/>
      <c r="K44" s="17"/>
    </row>
    <row r="45" spans="1:11" ht="12.75">
      <c r="A45" s="14" t="s">
        <v>87</v>
      </c>
      <c r="B45" s="74" t="s">
        <v>44</v>
      </c>
      <c r="C45" s="74"/>
      <c r="D45" s="74"/>
      <c r="E45" s="74"/>
      <c r="F45" s="90"/>
      <c r="G45" s="5">
        <v>5.9</v>
      </c>
      <c r="H45" s="5">
        <f>F37*G45*12</f>
        <v>49758.23999999999</v>
      </c>
      <c r="I45" s="82"/>
      <c r="J45" s="83"/>
      <c r="K45" s="17"/>
    </row>
    <row r="46" spans="1:11" ht="16.5" customHeight="1">
      <c r="A46" s="94" t="s">
        <v>45</v>
      </c>
      <c r="B46" s="95"/>
      <c r="C46" s="95"/>
      <c r="D46" s="95"/>
      <c r="E46" s="95"/>
      <c r="F46" s="95"/>
      <c r="G46" s="95"/>
      <c r="H46" s="95"/>
      <c r="I46" s="95"/>
      <c r="J46" s="96"/>
      <c r="K46" s="17"/>
    </row>
    <row r="47" spans="1:11" ht="23.25" customHeight="1">
      <c r="A47" s="14" t="s">
        <v>88</v>
      </c>
      <c r="B47" s="73" t="s">
        <v>46</v>
      </c>
      <c r="C47" s="73"/>
      <c r="D47" s="73"/>
      <c r="E47" s="73"/>
      <c r="F47" s="5">
        <v>702.8</v>
      </c>
      <c r="G47" s="5">
        <v>5.8</v>
      </c>
      <c r="H47" s="5">
        <f>F47*G47*12</f>
        <v>48914.88</v>
      </c>
      <c r="I47" s="82"/>
      <c r="J47" s="83"/>
      <c r="K47" s="17"/>
    </row>
    <row r="48" spans="1:11" ht="12.75">
      <c r="A48" s="14" t="s">
        <v>89</v>
      </c>
      <c r="B48" s="79" t="s">
        <v>93</v>
      </c>
      <c r="C48" s="80"/>
      <c r="D48" s="80"/>
      <c r="E48" s="81"/>
      <c r="F48" s="8"/>
      <c r="G48" s="8">
        <v>23.35</v>
      </c>
      <c r="H48" s="8">
        <f>H37+H44+H45+H47</f>
        <v>196924.56</v>
      </c>
      <c r="I48" s="92">
        <v>259353.33</v>
      </c>
      <c r="J48" s="92"/>
      <c r="K48" s="17"/>
    </row>
    <row r="49" spans="2:10" ht="18.75" customHeight="1">
      <c r="B49" s="91" t="s">
        <v>155</v>
      </c>
      <c r="C49" s="91"/>
      <c r="D49" s="91"/>
      <c r="E49" s="91"/>
      <c r="F49" s="91"/>
      <c r="G49" s="91"/>
      <c r="H49" s="91"/>
      <c r="I49" s="91"/>
      <c r="J49" s="91"/>
    </row>
    <row r="50" spans="1:10" ht="36.75" customHeight="1">
      <c r="A50" s="7" t="s">
        <v>75</v>
      </c>
      <c r="B50" s="86" t="s">
        <v>52</v>
      </c>
      <c r="C50" s="87"/>
      <c r="D50" s="93" t="s">
        <v>48</v>
      </c>
      <c r="E50" s="93"/>
      <c r="F50" s="93"/>
      <c r="G50" s="93"/>
      <c r="H50" s="93"/>
      <c r="I50" s="93"/>
      <c r="J50" s="9" t="s">
        <v>49</v>
      </c>
    </row>
    <row r="51" spans="1:10" ht="23.25" customHeight="1">
      <c r="A51" s="5">
        <v>20</v>
      </c>
      <c r="B51" s="64" t="s">
        <v>264</v>
      </c>
      <c r="C51" s="65" t="s">
        <v>264</v>
      </c>
      <c r="D51" s="76" t="s">
        <v>256</v>
      </c>
      <c r="E51" s="77" t="s">
        <v>256</v>
      </c>
      <c r="F51" s="77" t="s">
        <v>256</v>
      </c>
      <c r="G51" s="77" t="s">
        <v>256</v>
      </c>
      <c r="H51" s="77" t="s">
        <v>256</v>
      </c>
      <c r="I51" s="78" t="s">
        <v>256</v>
      </c>
      <c r="J51" s="5">
        <v>2721</v>
      </c>
    </row>
    <row r="52" spans="1:10" ht="12.75">
      <c r="A52" s="5">
        <v>21</v>
      </c>
      <c r="B52" s="64" t="s">
        <v>265</v>
      </c>
      <c r="C52" s="65" t="s">
        <v>265</v>
      </c>
      <c r="D52" s="61" t="s">
        <v>257</v>
      </c>
      <c r="E52" s="122" t="s">
        <v>257</v>
      </c>
      <c r="F52" s="122" t="s">
        <v>257</v>
      </c>
      <c r="G52" s="122" t="s">
        <v>257</v>
      </c>
      <c r="H52" s="122" t="s">
        <v>257</v>
      </c>
      <c r="I52" s="123" t="s">
        <v>257</v>
      </c>
      <c r="J52" s="5">
        <v>902</v>
      </c>
    </row>
    <row r="53" spans="1:10" ht="12.75" customHeight="1">
      <c r="A53" s="5">
        <v>22</v>
      </c>
      <c r="B53" s="64" t="s">
        <v>266</v>
      </c>
      <c r="C53" s="65" t="s">
        <v>266</v>
      </c>
      <c r="D53" s="124" t="s">
        <v>258</v>
      </c>
      <c r="E53" s="125" t="s">
        <v>258</v>
      </c>
      <c r="F53" s="125" t="s">
        <v>258</v>
      </c>
      <c r="G53" s="125" t="s">
        <v>258</v>
      </c>
      <c r="H53" s="125" t="s">
        <v>258</v>
      </c>
      <c r="I53" s="125" t="s">
        <v>258</v>
      </c>
      <c r="J53" s="5">
        <v>1672</v>
      </c>
    </row>
    <row r="54" spans="1:10" ht="12.75" customHeight="1">
      <c r="A54" s="5">
        <v>23</v>
      </c>
      <c r="B54" s="64" t="s">
        <v>267</v>
      </c>
      <c r="C54" s="65" t="s">
        <v>267</v>
      </c>
      <c r="D54" s="124" t="s">
        <v>259</v>
      </c>
      <c r="E54" s="125" t="s">
        <v>259</v>
      </c>
      <c r="F54" s="125" t="s">
        <v>259</v>
      </c>
      <c r="G54" s="125" t="s">
        <v>259</v>
      </c>
      <c r="H54" s="125" t="s">
        <v>259</v>
      </c>
      <c r="I54" s="125" t="s">
        <v>259</v>
      </c>
      <c r="J54" s="5">
        <v>684</v>
      </c>
    </row>
    <row r="55" spans="1:10" ht="12.75" customHeight="1">
      <c r="A55" s="5">
        <v>24</v>
      </c>
      <c r="B55" s="64" t="s">
        <v>268</v>
      </c>
      <c r="C55" s="65" t="s">
        <v>268</v>
      </c>
      <c r="D55" s="61" t="s">
        <v>260</v>
      </c>
      <c r="E55" s="122" t="s">
        <v>260</v>
      </c>
      <c r="F55" s="122" t="s">
        <v>260</v>
      </c>
      <c r="G55" s="122" t="s">
        <v>260</v>
      </c>
      <c r="H55" s="122" t="s">
        <v>260</v>
      </c>
      <c r="I55" s="123" t="s">
        <v>260</v>
      </c>
      <c r="J55" s="5">
        <v>13949</v>
      </c>
    </row>
    <row r="56" spans="1:10" ht="12.75" customHeight="1">
      <c r="A56" s="5">
        <v>25</v>
      </c>
      <c r="B56" s="64" t="s">
        <v>269</v>
      </c>
      <c r="C56" s="65" t="s">
        <v>269</v>
      </c>
      <c r="D56" s="61" t="s">
        <v>261</v>
      </c>
      <c r="E56" s="122" t="s">
        <v>261</v>
      </c>
      <c r="F56" s="122" t="s">
        <v>261</v>
      </c>
      <c r="G56" s="122" t="s">
        <v>261</v>
      </c>
      <c r="H56" s="122" t="s">
        <v>261</v>
      </c>
      <c r="I56" s="123" t="s">
        <v>261</v>
      </c>
      <c r="J56" s="5">
        <v>684</v>
      </c>
    </row>
    <row r="57" spans="1:10" ht="12.75" customHeight="1">
      <c r="A57" s="5">
        <v>26</v>
      </c>
      <c r="B57" s="64" t="s">
        <v>270</v>
      </c>
      <c r="C57" s="65" t="s">
        <v>270</v>
      </c>
      <c r="D57" s="61" t="s">
        <v>262</v>
      </c>
      <c r="E57" s="122" t="s">
        <v>262</v>
      </c>
      <c r="F57" s="122" t="s">
        <v>262</v>
      </c>
      <c r="G57" s="122" t="s">
        <v>262</v>
      </c>
      <c r="H57" s="122" t="s">
        <v>262</v>
      </c>
      <c r="I57" s="123" t="s">
        <v>262</v>
      </c>
      <c r="J57" s="5">
        <v>2787</v>
      </c>
    </row>
    <row r="58" spans="1:10" ht="12.75" customHeight="1">
      <c r="A58" s="5">
        <v>27</v>
      </c>
      <c r="B58" s="64" t="s">
        <v>271</v>
      </c>
      <c r="C58" s="65" t="s">
        <v>271</v>
      </c>
      <c r="D58" s="61" t="s">
        <v>263</v>
      </c>
      <c r="E58" s="122" t="s">
        <v>263</v>
      </c>
      <c r="F58" s="122" t="s">
        <v>263</v>
      </c>
      <c r="G58" s="122" t="s">
        <v>263</v>
      </c>
      <c r="H58" s="122" t="s">
        <v>263</v>
      </c>
      <c r="I58" s="123" t="s">
        <v>263</v>
      </c>
      <c r="J58" s="5">
        <v>3354</v>
      </c>
    </row>
    <row r="59" spans="1:10" ht="23.25" customHeight="1" hidden="1">
      <c r="A59" s="5">
        <v>34</v>
      </c>
      <c r="B59" s="64"/>
      <c r="C59" s="65"/>
      <c r="D59" s="157"/>
      <c r="E59" s="158"/>
      <c r="F59" s="158"/>
      <c r="G59" s="158"/>
      <c r="H59" s="158"/>
      <c r="I59" s="158"/>
      <c r="J59" s="5"/>
    </row>
    <row r="60" spans="1:10" ht="12.75" customHeight="1" hidden="1">
      <c r="A60" s="5">
        <v>36</v>
      </c>
      <c r="B60" s="64"/>
      <c r="C60" s="81"/>
      <c r="D60" s="61"/>
      <c r="E60" s="122"/>
      <c r="F60" s="122"/>
      <c r="G60" s="122"/>
      <c r="H60" s="122"/>
      <c r="I60" s="123"/>
      <c r="J60" s="5"/>
    </row>
    <row r="61" spans="1:10" ht="12.75" customHeight="1" hidden="1">
      <c r="A61" s="5">
        <v>37</v>
      </c>
      <c r="B61" s="64"/>
      <c r="C61" s="81"/>
      <c r="D61" s="61"/>
      <c r="E61" s="122"/>
      <c r="F61" s="122"/>
      <c r="G61" s="122"/>
      <c r="H61" s="122"/>
      <c r="I61" s="123"/>
      <c r="J61" s="5"/>
    </row>
    <row r="62" spans="1:10" ht="21" customHeight="1">
      <c r="A62" s="5">
        <v>28</v>
      </c>
      <c r="B62" s="82"/>
      <c r="C62" s="83"/>
      <c r="D62" s="126" t="s">
        <v>50</v>
      </c>
      <c r="E62" s="126"/>
      <c r="F62" s="126"/>
      <c r="G62" s="126"/>
      <c r="H62" s="126"/>
      <c r="I62" s="126"/>
      <c r="J62" s="8">
        <f>SUM(J51:J61)</f>
        <v>26753</v>
      </c>
    </row>
    <row r="63" spans="1:10" ht="21" customHeight="1">
      <c r="A63" s="19"/>
      <c r="B63" s="23"/>
      <c r="C63" s="23"/>
      <c r="D63" s="20"/>
      <c r="E63" s="20"/>
      <c r="F63" s="20"/>
      <c r="G63" s="20"/>
      <c r="H63" s="20"/>
      <c r="I63" s="20"/>
      <c r="J63" s="21"/>
    </row>
    <row r="64" spans="1:10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21.75" customHeight="1">
      <c r="A65" s="26" t="s">
        <v>94</v>
      </c>
      <c r="B65" s="72" t="s">
        <v>115</v>
      </c>
      <c r="C65" s="72"/>
      <c r="D65" s="72"/>
      <c r="E65" s="72"/>
      <c r="F65" s="72"/>
      <c r="G65" s="72"/>
      <c r="H65" s="72"/>
      <c r="I65" s="72"/>
      <c r="J65" s="72"/>
    </row>
    <row r="66" spans="1:22" ht="12.75">
      <c r="A66" s="25" t="s">
        <v>95</v>
      </c>
      <c r="B66" s="66" t="s">
        <v>98</v>
      </c>
      <c r="C66" s="66"/>
      <c r="D66" s="66"/>
      <c r="E66" s="66"/>
      <c r="F66" s="66"/>
      <c r="G66" s="66"/>
      <c r="H66" s="66"/>
      <c r="I66" s="66"/>
      <c r="J66" s="66"/>
      <c r="M66" s="25"/>
      <c r="N66" s="25"/>
      <c r="O66" s="25"/>
      <c r="P66" s="25"/>
      <c r="Q66" s="25"/>
      <c r="R66" s="25"/>
      <c r="S66" s="25"/>
      <c r="T66" s="25"/>
      <c r="U66" s="25"/>
      <c r="V66" s="25"/>
    </row>
    <row r="67" spans="1:22" ht="12.75">
      <c r="A67" s="25" t="s">
        <v>96</v>
      </c>
      <c r="B67" s="66" t="s">
        <v>114</v>
      </c>
      <c r="C67" s="66"/>
      <c r="D67" s="66"/>
      <c r="E67" s="66"/>
      <c r="F67" s="66"/>
      <c r="G67" s="66"/>
      <c r="H67" s="66"/>
      <c r="I67" s="66"/>
      <c r="J67" s="66"/>
      <c r="M67" s="25"/>
      <c r="N67" s="25"/>
      <c r="O67" s="25"/>
      <c r="P67" s="25"/>
      <c r="Q67" s="25"/>
      <c r="R67" s="25"/>
      <c r="S67" s="25"/>
      <c r="T67" s="25"/>
      <c r="U67" s="25"/>
      <c r="V67" s="25"/>
    </row>
    <row r="68" spans="1:22" ht="12.75">
      <c r="A68" s="25" t="s">
        <v>97</v>
      </c>
      <c r="B68" s="66" t="s">
        <v>125</v>
      </c>
      <c r="C68" s="66"/>
      <c r="D68" s="66"/>
      <c r="E68" s="66"/>
      <c r="F68" s="66"/>
      <c r="G68" s="66"/>
      <c r="H68" s="66"/>
      <c r="I68" s="66"/>
      <c r="J68" s="66"/>
      <c r="M68" s="25"/>
      <c r="N68" s="25"/>
      <c r="O68" s="25"/>
      <c r="P68" s="25"/>
      <c r="Q68" s="25"/>
      <c r="R68" s="25"/>
      <c r="S68" s="25"/>
      <c r="T68" s="25"/>
      <c r="U68" s="25"/>
      <c r="V68" s="25"/>
    </row>
    <row r="69" spans="1:22" ht="44.25" customHeight="1">
      <c r="A69" s="25"/>
      <c r="B69" s="18"/>
      <c r="C69" s="18"/>
      <c r="D69" s="18"/>
      <c r="E69" s="18"/>
      <c r="F69" s="18"/>
      <c r="G69" s="18"/>
      <c r="H69" s="18"/>
      <c r="I69" s="18"/>
      <c r="J69" s="18"/>
      <c r="M69" s="25"/>
      <c r="N69" s="25"/>
      <c r="O69" s="25"/>
      <c r="P69" s="25"/>
      <c r="Q69" s="25"/>
      <c r="R69" s="25"/>
      <c r="S69" s="25"/>
      <c r="T69" s="25"/>
      <c r="U69" s="25"/>
      <c r="V69" s="25"/>
    </row>
    <row r="70" spans="1:22" ht="12.75">
      <c r="A70" s="66" t="s">
        <v>396</v>
      </c>
      <c r="B70" s="66"/>
      <c r="C70" s="66"/>
      <c r="D70" s="66"/>
      <c r="E70" s="66"/>
      <c r="F70" s="66"/>
      <c r="G70" s="66"/>
      <c r="H70" s="66"/>
      <c r="I70" s="66"/>
      <c r="J70" s="66"/>
      <c r="M70" s="25"/>
      <c r="N70" s="25"/>
      <c r="O70" s="25"/>
      <c r="P70" s="25"/>
      <c r="Q70" s="25"/>
      <c r="R70" s="25"/>
      <c r="S70" s="25"/>
      <c r="T70" s="25"/>
      <c r="U70" s="25"/>
      <c r="V70" s="25"/>
    </row>
    <row r="71" spans="1:22" ht="12.75">
      <c r="A71" s="75">
        <v>43903</v>
      </c>
      <c r="B71" s="75"/>
      <c r="C71" s="75"/>
      <c r="D71" s="18"/>
      <c r="E71" s="18"/>
      <c r="F71" s="18"/>
      <c r="G71" s="18"/>
      <c r="H71" s="18"/>
      <c r="I71" s="18"/>
      <c r="J71" s="18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1:10" ht="78" customHeight="1">
      <c r="A72" s="66" t="s">
        <v>51</v>
      </c>
      <c r="B72" s="66"/>
      <c r="C72" s="66"/>
      <c r="D72" s="66"/>
      <c r="E72" s="2"/>
      <c r="F72" s="2"/>
      <c r="G72" s="2"/>
      <c r="H72" s="2"/>
      <c r="I72" s="2"/>
      <c r="J72" s="2"/>
    </row>
    <row r="73" spans="1:10" ht="12.75">
      <c r="A73" s="66" t="s">
        <v>66</v>
      </c>
      <c r="B73" s="66"/>
      <c r="C73" s="66"/>
      <c r="D73" s="66"/>
      <c r="E73" s="2"/>
      <c r="F73" s="2"/>
      <c r="G73" s="2"/>
      <c r="H73" s="2"/>
      <c r="I73" s="2"/>
      <c r="J73" s="2"/>
    </row>
    <row r="74" spans="2:10" ht="12.75">
      <c r="B74" s="2"/>
      <c r="C74" s="2"/>
      <c r="D74" s="2"/>
      <c r="E74" s="2"/>
      <c r="F74" s="2"/>
      <c r="G74" s="2"/>
      <c r="H74" s="2"/>
      <c r="I74" s="2"/>
      <c r="J74" s="2"/>
    </row>
    <row r="75" spans="2:10" ht="12.75">
      <c r="B75" s="2"/>
      <c r="C75" s="2"/>
      <c r="D75" s="2"/>
      <c r="E75" s="2"/>
      <c r="F75" s="2"/>
      <c r="G75" s="2"/>
      <c r="H75" s="2"/>
      <c r="I75" s="2"/>
      <c r="J75" s="2"/>
    </row>
  </sheetData>
  <sheetProtection/>
  <mergeCells count="116">
    <mergeCell ref="B1:J1"/>
    <mergeCell ref="B2:J2"/>
    <mergeCell ref="G4:J4"/>
    <mergeCell ref="G5:J5"/>
    <mergeCell ref="G6:J6"/>
    <mergeCell ref="B8:J8"/>
    <mergeCell ref="B10:I10"/>
    <mergeCell ref="B11:G11"/>
    <mergeCell ref="I11:J11"/>
    <mergeCell ref="B12:G12"/>
    <mergeCell ref="I12:J12"/>
    <mergeCell ref="B13:G13"/>
    <mergeCell ref="I13:J13"/>
    <mergeCell ref="B14:G14"/>
    <mergeCell ref="I14:J14"/>
    <mergeCell ref="B15:G15"/>
    <mergeCell ref="I15:J15"/>
    <mergeCell ref="B16:G16"/>
    <mergeCell ref="I16:J16"/>
    <mergeCell ref="B17:G17"/>
    <mergeCell ref="I17:J17"/>
    <mergeCell ref="B18:G18"/>
    <mergeCell ref="I18:J18"/>
    <mergeCell ref="B19:G19"/>
    <mergeCell ref="I19:J19"/>
    <mergeCell ref="B20:G20"/>
    <mergeCell ref="I20:J20"/>
    <mergeCell ref="B21:G21"/>
    <mergeCell ref="I21:J21"/>
    <mergeCell ref="B22:G22"/>
    <mergeCell ref="I22:J22"/>
    <mergeCell ref="B23:G23"/>
    <mergeCell ref="I23:J23"/>
    <mergeCell ref="B24:G24"/>
    <mergeCell ref="I24:J24"/>
    <mergeCell ref="B25:G25"/>
    <mergeCell ref="I25:J25"/>
    <mergeCell ref="B26:G26"/>
    <mergeCell ref="I26:J26"/>
    <mergeCell ref="B27:G27"/>
    <mergeCell ref="I27:J27"/>
    <mergeCell ref="B28:G28"/>
    <mergeCell ref="I28:J28"/>
    <mergeCell ref="B29:G29"/>
    <mergeCell ref="I29:J29"/>
    <mergeCell ref="B30:G30"/>
    <mergeCell ref="I30:J30"/>
    <mergeCell ref="B31:G31"/>
    <mergeCell ref="I31:J31"/>
    <mergeCell ref="B32:G32"/>
    <mergeCell ref="I32:J32"/>
    <mergeCell ref="B33:G33"/>
    <mergeCell ref="I33:J33"/>
    <mergeCell ref="A34:J34"/>
    <mergeCell ref="B35:E35"/>
    <mergeCell ref="I35:J35"/>
    <mergeCell ref="A36:J36"/>
    <mergeCell ref="B37:E37"/>
    <mergeCell ref="F37:F45"/>
    <mergeCell ref="I37:J37"/>
    <mergeCell ref="B38:E38"/>
    <mergeCell ref="I38:J38"/>
    <mergeCell ref="B39:E39"/>
    <mergeCell ref="I39:J39"/>
    <mergeCell ref="B40:E40"/>
    <mergeCell ref="I40:J40"/>
    <mergeCell ref="B41:E41"/>
    <mergeCell ref="I41:J41"/>
    <mergeCell ref="B42:E42"/>
    <mergeCell ref="I42:J42"/>
    <mergeCell ref="B43:E43"/>
    <mergeCell ref="I43:J43"/>
    <mergeCell ref="B44:E44"/>
    <mergeCell ref="I44:J44"/>
    <mergeCell ref="B45:E45"/>
    <mergeCell ref="I45:J45"/>
    <mergeCell ref="A46:J46"/>
    <mergeCell ref="B47:E47"/>
    <mergeCell ref="I47:J47"/>
    <mergeCell ref="D53:I53"/>
    <mergeCell ref="B52:C52"/>
    <mergeCell ref="D52:I52"/>
    <mergeCell ref="B48:E48"/>
    <mergeCell ref="I48:J48"/>
    <mergeCell ref="B49:J49"/>
    <mergeCell ref="B50:C50"/>
    <mergeCell ref="D50:I50"/>
    <mergeCell ref="B51:C51"/>
    <mergeCell ref="D51:I51"/>
    <mergeCell ref="B60:C60"/>
    <mergeCell ref="B61:C61"/>
    <mergeCell ref="D55:I55"/>
    <mergeCell ref="D56:I56"/>
    <mergeCell ref="D57:I57"/>
    <mergeCell ref="D58:I58"/>
    <mergeCell ref="D60:I60"/>
    <mergeCell ref="A73:D73"/>
    <mergeCell ref="B53:C53"/>
    <mergeCell ref="B54:C54"/>
    <mergeCell ref="B55:C55"/>
    <mergeCell ref="B56:C56"/>
    <mergeCell ref="B57:C57"/>
    <mergeCell ref="B58:C58"/>
    <mergeCell ref="B65:J65"/>
    <mergeCell ref="B66:J66"/>
    <mergeCell ref="D54:I54"/>
    <mergeCell ref="A72:D72"/>
    <mergeCell ref="B67:J67"/>
    <mergeCell ref="B68:J68"/>
    <mergeCell ref="A70:J70"/>
    <mergeCell ref="A71:C71"/>
    <mergeCell ref="D59:I59"/>
    <mergeCell ref="D61:I61"/>
    <mergeCell ref="B62:C62"/>
    <mergeCell ref="D62:I62"/>
    <mergeCell ref="B59:C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PageLayoutView="0" workbookViewId="0" topLeftCell="A37">
      <selection activeCell="N79" sqref="N79"/>
    </sheetView>
  </sheetViews>
  <sheetFormatPr defaultColWidth="9.00390625" defaultRowHeight="12.75"/>
  <cols>
    <col min="1" max="1" width="4.375" style="0" customWidth="1"/>
    <col min="2" max="2" width="0.12890625" style="0" hidden="1" customWidth="1"/>
    <col min="3" max="3" width="10.75390625" style="0" customWidth="1"/>
    <col min="4" max="4" width="10.00390625" style="0" customWidth="1"/>
    <col min="5" max="5" width="18.875" style="0" customWidth="1"/>
    <col min="6" max="6" width="7.875" style="0" customWidth="1"/>
    <col min="7" max="7" width="8.75390625" style="0" customWidth="1"/>
    <col min="8" max="8" width="12.25390625" style="0" customWidth="1"/>
    <col min="9" max="9" width="5.00390625" style="0" customWidth="1"/>
    <col min="10" max="10" width="8.875" style="0" customWidth="1"/>
  </cols>
  <sheetData>
    <row r="1" spans="2:11" ht="18">
      <c r="B1" s="109" t="s">
        <v>2</v>
      </c>
      <c r="C1" s="109"/>
      <c r="D1" s="109"/>
      <c r="E1" s="109"/>
      <c r="F1" s="109"/>
      <c r="G1" s="109"/>
      <c r="H1" s="109"/>
      <c r="I1" s="109"/>
      <c r="J1" s="109"/>
      <c r="K1" s="1"/>
    </row>
    <row r="2" spans="2:11" ht="12.75">
      <c r="B2" s="110" t="s">
        <v>3</v>
      </c>
      <c r="C2" s="110"/>
      <c r="D2" s="110"/>
      <c r="E2" s="110"/>
      <c r="F2" s="110"/>
      <c r="G2" s="110"/>
      <c r="H2" s="110"/>
      <c r="I2" s="110"/>
      <c r="J2" s="110"/>
      <c r="K2" s="1"/>
    </row>
    <row r="3" spans="1:10" ht="5.25" customHeight="1">
      <c r="A3" s="27"/>
      <c r="B3" s="27" t="s">
        <v>0</v>
      </c>
      <c r="C3" s="27"/>
      <c r="D3" s="27"/>
      <c r="E3" s="27"/>
      <c r="F3" s="27"/>
      <c r="G3" s="27"/>
      <c r="H3" s="27"/>
      <c r="I3" s="27"/>
      <c r="J3" s="27"/>
    </row>
    <row r="4" spans="7:10" ht="18" customHeight="1" hidden="1">
      <c r="G4" s="138" t="s">
        <v>4</v>
      </c>
      <c r="H4" s="138"/>
      <c r="I4" s="138"/>
      <c r="J4" s="138"/>
    </row>
    <row r="5" spans="7:10" ht="12.75" hidden="1">
      <c r="G5" s="138" t="s">
        <v>1</v>
      </c>
      <c r="H5" s="138"/>
      <c r="I5" s="138"/>
      <c r="J5" s="138"/>
    </row>
    <row r="6" spans="7:10" ht="12.75" hidden="1">
      <c r="G6" s="138" t="s">
        <v>53</v>
      </c>
      <c r="H6" s="138"/>
      <c r="I6" s="138"/>
      <c r="J6" s="138"/>
    </row>
    <row r="8" spans="2:10" ht="28.5" customHeight="1">
      <c r="B8" s="112" t="s">
        <v>144</v>
      </c>
      <c r="C8" s="112"/>
      <c r="D8" s="112"/>
      <c r="E8" s="112"/>
      <c r="F8" s="112"/>
      <c r="G8" s="112"/>
      <c r="H8" s="112"/>
      <c r="I8" s="112"/>
      <c r="J8" s="112"/>
    </row>
    <row r="9" ht="6.75" customHeight="1"/>
    <row r="10" spans="2:13" ht="29.25" customHeight="1">
      <c r="B10" s="106" t="s">
        <v>5</v>
      </c>
      <c r="C10" s="106"/>
      <c r="D10" s="106"/>
      <c r="E10" s="106"/>
      <c r="F10" s="106"/>
      <c r="G10" s="106"/>
      <c r="H10" s="106"/>
      <c r="I10" s="107"/>
      <c r="J10" s="4"/>
      <c r="K10" s="4"/>
      <c r="L10" s="4"/>
      <c r="M10" s="4"/>
    </row>
    <row r="11" spans="1:10" ht="33.75">
      <c r="A11" s="7" t="s">
        <v>75</v>
      </c>
      <c r="B11" s="93" t="s">
        <v>6</v>
      </c>
      <c r="C11" s="93"/>
      <c r="D11" s="93"/>
      <c r="E11" s="93"/>
      <c r="F11" s="93"/>
      <c r="G11" s="93"/>
      <c r="H11" s="10" t="s">
        <v>7</v>
      </c>
      <c r="I11" s="93" t="s">
        <v>8</v>
      </c>
      <c r="J11" s="93"/>
    </row>
    <row r="12" spans="1:10" ht="12.75">
      <c r="A12" s="14">
        <v>1</v>
      </c>
      <c r="B12" s="74" t="s">
        <v>9</v>
      </c>
      <c r="C12" s="74"/>
      <c r="D12" s="74"/>
      <c r="E12" s="74"/>
      <c r="F12" s="74"/>
      <c r="G12" s="74"/>
      <c r="H12" s="6"/>
      <c r="I12" s="161">
        <v>43466</v>
      </c>
      <c r="J12" s="162"/>
    </row>
    <row r="13" spans="1:10" ht="12.75">
      <c r="A13" s="14">
        <v>2</v>
      </c>
      <c r="B13" s="74" t="s">
        <v>10</v>
      </c>
      <c r="C13" s="74"/>
      <c r="D13" s="74"/>
      <c r="E13" s="74"/>
      <c r="F13" s="74"/>
      <c r="G13" s="74"/>
      <c r="H13" s="6"/>
      <c r="I13" s="161">
        <v>43830</v>
      </c>
      <c r="J13" s="162"/>
    </row>
    <row r="14" spans="1:10" ht="12.75">
      <c r="A14" s="14">
        <v>3</v>
      </c>
      <c r="B14" s="74" t="s">
        <v>11</v>
      </c>
      <c r="C14" s="74"/>
      <c r="D14" s="74"/>
      <c r="E14" s="74"/>
      <c r="F14" s="74"/>
      <c r="G14" s="74"/>
      <c r="H14" s="5" t="s">
        <v>13</v>
      </c>
      <c r="I14" s="92">
        <v>0</v>
      </c>
      <c r="J14" s="92"/>
    </row>
    <row r="15" spans="1:10" ht="12.75">
      <c r="A15" s="14">
        <v>4</v>
      </c>
      <c r="B15" s="74" t="s">
        <v>12</v>
      </c>
      <c r="C15" s="74"/>
      <c r="D15" s="74"/>
      <c r="E15" s="74"/>
      <c r="F15" s="74"/>
      <c r="G15" s="74"/>
      <c r="H15" s="5" t="s">
        <v>13</v>
      </c>
      <c r="I15" s="92">
        <v>84913.41</v>
      </c>
      <c r="J15" s="92"/>
    </row>
    <row r="16" spans="1:10" ht="12.75">
      <c r="A16" s="14">
        <v>5</v>
      </c>
      <c r="B16" s="74" t="s">
        <v>14</v>
      </c>
      <c r="C16" s="74"/>
      <c r="D16" s="74"/>
      <c r="E16" s="74"/>
      <c r="F16" s="74"/>
      <c r="G16" s="74"/>
      <c r="H16" s="5" t="s">
        <v>13</v>
      </c>
      <c r="I16" s="92">
        <v>0</v>
      </c>
      <c r="J16" s="92"/>
    </row>
    <row r="17" spans="1:10" ht="12.75">
      <c r="A17" s="14">
        <v>6</v>
      </c>
      <c r="B17" s="74" t="s">
        <v>15</v>
      </c>
      <c r="C17" s="74"/>
      <c r="D17" s="74"/>
      <c r="E17" s="74"/>
      <c r="F17" s="74"/>
      <c r="G17" s="74"/>
      <c r="H17" s="5" t="s">
        <v>13</v>
      </c>
      <c r="I17" s="92">
        <v>129375.36</v>
      </c>
      <c r="J17" s="92"/>
    </row>
    <row r="18" spans="1:11" ht="12.75">
      <c r="A18" s="14" t="s">
        <v>67</v>
      </c>
      <c r="B18" s="74" t="s">
        <v>16</v>
      </c>
      <c r="C18" s="74"/>
      <c r="D18" s="74"/>
      <c r="E18" s="74"/>
      <c r="F18" s="74"/>
      <c r="G18" s="74"/>
      <c r="H18" s="5" t="s">
        <v>13</v>
      </c>
      <c r="I18" s="92">
        <v>61543.14</v>
      </c>
      <c r="J18" s="92"/>
      <c r="K18" s="3"/>
    </row>
    <row r="19" spans="1:10" ht="12.75">
      <c r="A19" s="14" t="s">
        <v>68</v>
      </c>
      <c r="B19" s="74" t="s">
        <v>17</v>
      </c>
      <c r="C19" s="74"/>
      <c r="D19" s="74"/>
      <c r="E19" s="74"/>
      <c r="F19" s="74"/>
      <c r="G19" s="74"/>
      <c r="H19" s="5" t="s">
        <v>13</v>
      </c>
      <c r="I19" s="92">
        <v>36386.82</v>
      </c>
      <c r="J19" s="92"/>
    </row>
    <row r="20" spans="1:10" ht="12.75">
      <c r="A20" s="14" t="s">
        <v>69</v>
      </c>
      <c r="B20" s="74" t="s">
        <v>18</v>
      </c>
      <c r="C20" s="74"/>
      <c r="D20" s="74"/>
      <c r="E20" s="74"/>
      <c r="F20" s="74"/>
      <c r="G20" s="74"/>
      <c r="H20" s="5" t="s">
        <v>13</v>
      </c>
      <c r="I20" s="92">
        <v>31445.4</v>
      </c>
      <c r="J20" s="92"/>
    </row>
    <row r="21" spans="1:10" ht="12.75">
      <c r="A21" s="14">
        <v>7</v>
      </c>
      <c r="B21" s="74" t="s">
        <v>90</v>
      </c>
      <c r="C21" s="74"/>
      <c r="D21" s="74"/>
      <c r="E21" s="74"/>
      <c r="F21" s="74"/>
      <c r="G21" s="74"/>
      <c r="H21" s="5" t="s">
        <v>13</v>
      </c>
      <c r="I21" s="92">
        <f>J71</f>
        <v>8110</v>
      </c>
      <c r="J21" s="92"/>
    </row>
    <row r="22" spans="1:10" ht="47.25" customHeight="1">
      <c r="A22" s="14">
        <v>8</v>
      </c>
      <c r="B22" s="73" t="s">
        <v>91</v>
      </c>
      <c r="C22" s="73"/>
      <c r="D22" s="73"/>
      <c r="E22" s="73"/>
      <c r="F22" s="73"/>
      <c r="G22" s="73"/>
      <c r="H22" s="24" t="s">
        <v>13</v>
      </c>
      <c r="I22" s="105">
        <f>I18+I20</f>
        <v>92988.54000000001</v>
      </c>
      <c r="J22" s="105"/>
    </row>
    <row r="23" spans="1:10" ht="12.75">
      <c r="A23" s="14">
        <v>9</v>
      </c>
      <c r="B23" s="74" t="s">
        <v>19</v>
      </c>
      <c r="C23" s="74"/>
      <c r="D23" s="74"/>
      <c r="E23" s="74"/>
      <c r="F23" s="74"/>
      <c r="G23" s="74"/>
      <c r="H23" s="5" t="s">
        <v>13</v>
      </c>
      <c r="I23" s="92">
        <v>107913.32</v>
      </c>
      <c r="J23" s="92"/>
    </row>
    <row r="24" spans="1:10" ht="12.75">
      <c r="A24" s="14" t="s">
        <v>70</v>
      </c>
      <c r="B24" s="74" t="s">
        <v>20</v>
      </c>
      <c r="C24" s="74"/>
      <c r="D24" s="74"/>
      <c r="E24" s="74"/>
      <c r="F24" s="74"/>
      <c r="G24" s="74"/>
      <c r="H24" s="5" t="s">
        <v>13</v>
      </c>
      <c r="I24" s="82">
        <v>107913.32</v>
      </c>
      <c r="J24" s="83"/>
    </row>
    <row r="25" spans="1:10" ht="12.75">
      <c r="A25" s="14" t="s">
        <v>71</v>
      </c>
      <c r="B25" s="74" t="s">
        <v>21</v>
      </c>
      <c r="C25" s="74"/>
      <c r="D25" s="74"/>
      <c r="E25" s="74"/>
      <c r="F25" s="74"/>
      <c r="G25" s="74"/>
      <c r="H25" s="5" t="s">
        <v>13</v>
      </c>
      <c r="I25" s="92">
        <v>0</v>
      </c>
      <c r="J25" s="92"/>
    </row>
    <row r="26" spans="1:10" ht="12.75">
      <c r="A26" s="14" t="s">
        <v>72</v>
      </c>
      <c r="B26" s="74" t="s">
        <v>22</v>
      </c>
      <c r="C26" s="74"/>
      <c r="D26" s="74"/>
      <c r="E26" s="74"/>
      <c r="F26" s="74"/>
      <c r="G26" s="74"/>
      <c r="H26" s="5" t="s">
        <v>13</v>
      </c>
      <c r="I26" s="92">
        <v>0</v>
      </c>
      <c r="J26" s="92"/>
    </row>
    <row r="27" spans="1:10" ht="12.75">
      <c r="A27" s="14" t="s">
        <v>73</v>
      </c>
      <c r="B27" s="74" t="s">
        <v>23</v>
      </c>
      <c r="C27" s="74"/>
      <c r="D27" s="74"/>
      <c r="E27" s="74"/>
      <c r="F27" s="74"/>
      <c r="G27" s="74"/>
      <c r="H27" s="5" t="s">
        <v>13</v>
      </c>
      <c r="I27" s="92">
        <v>0</v>
      </c>
      <c r="J27" s="92"/>
    </row>
    <row r="28" spans="1:10" ht="12.75">
      <c r="A28" s="14" t="s">
        <v>74</v>
      </c>
      <c r="B28" s="74" t="s">
        <v>24</v>
      </c>
      <c r="C28" s="74"/>
      <c r="D28" s="74"/>
      <c r="E28" s="74"/>
      <c r="F28" s="74"/>
      <c r="G28" s="74"/>
      <c r="H28" s="5" t="s">
        <v>13</v>
      </c>
      <c r="I28" s="92">
        <v>0</v>
      </c>
      <c r="J28" s="92"/>
    </row>
    <row r="29" spans="1:10" ht="12.75">
      <c r="A29" s="14">
        <v>10</v>
      </c>
      <c r="B29" s="74" t="s">
        <v>25</v>
      </c>
      <c r="C29" s="74"/>
      <c r="D29" s="74"/>
      <c r="E29" s="74"/>
      <c r="F29" s="74"/>
      <c r="G29" s="74"/>
      <c r="H29" s="5" t="s">
        <v>13</v>
      </c>
      <c r="I29" s="92">
        <v>0</v>
      </c>
      <c r="J29" s="92"/>
    </row>
    <row r="30" spans="1:10" ht="12.75">
      <c r="A30" s="14">
        <v>11</v>
      </c>
      <c r="B30" s="74" t="s">
        <v>26</v>
      </c>
      <c r="C30" s="74"/>
      <c r="D30" s="74"/>
      <c r="E30" s="74"/>
      <c r="F30" s="74"/>
      <c r="G30" s="74"/>
      <c r="H30" s="5" t="s">
        <v>13</v>
      </c>
      <c r="I30" s="92">
        <v>0</v>
      </c>
      <c r="J30" s="92"/>
    </row>
    <row r="31" spans="1:10" ht="12.75">
      <c r="A31" s="14">
        <v>12</v>
      </c>
      <c r="B31" s="74" t="s">
        <v>92</v>
      </c>
      <c r="C31" s="74"/>
      <c r="D31" s="74"/>
      <c r="E31" s="74"/>
      <c r="F31" s="74"/>
      <c r="G31" s="74"/>
      <c r="H31" s="5" t="s">
        <v>13</v>
      </c>
      <c r="I31" s="92">
        <f>I15-I21-I22+I23</f>
        <v>91728.19</v>
      </c>
      <c r="J31" s="92"/>
    </row>
    <row r="32" spans="1:10" ht="12.75">
      <c r="A32" s="14" t="s">
        <v>77</v>
      </c>
      <c r="B32" s="74" t="s">
        <v>28</v>
      </c>
      <c r="C32" s="74"/>
      <c r="D32" s="74"/>
      <c r="E32" s="74"/>
      <c r="F32" s="74"/>
      <c r="G32" s="74"/>
      <c r="H32" s="5" t="s">
        <v>13</v>
      </c>
      <c r="I32" s="92">
        <v>0</v>
      </c>
      <c r="J32" s="92"/>
    </row>
    <row r="33" spans="1:10" ht="21" customHeight="1">
      <c r="A33" s="97" t="s">
        <v>76</v>
      </c>
      <c r="B33" s="97"/>
      <c r="C33" s="97"/>
      <c r="D33" s="97"/>
      <c r="E33" s="97"/>
      <c r="F33" s="97"/>
      <c r="G33" s="97"/>
      <c r="H33" s="97"/>
      <c r="I33" s="97"/>
      <c r="J33" s="97"/>
    </row>
    <row r="34" spans="1:13" ht="44.25" customHeight="1">
      <c r="A34" s="7" t="s">
        <v>75</v>
      </c>
      <c r="B34" s="93" t="s">
        <v>29</v>
      </c>
      <c r="C34" s="93"/>
      <c r="D34" s="93"/>
      <c r="E34" s="93"/>
      <c r="F34" s="9" t="s">
        <v>30</v>
      </c>
      <c r="G34" s="9" t="s">
        <v>31</v>
      </c>
      <c r="H34" s="9" t="s">
        <v>32</v>
      </c>
      <c r="I34" s="98" t="s">
        <v>33</v>
      </c>
      <c r="J34" s="99"/>
      <c r="K34" s="2"/>
      <c r="L34" s="2"/>
      <c r="M34" s="2"/>
    </row>
    <row r="35" spans="1:10" ht="15" customHeight="1">
      <c r="A35" s="94" t="s">
        <v>34</v>
      </c>
      <c r="B35" s="95"/>
      <c r="C35" s="95"/>
      <c r="D35" s="95"/>
      <c r="E35" s="95"/>
      <c r="F35" s="95"/>
      <c r="G35" s="95"/>
      <c r="H35" s="95"/>
      <c r="I35" s="95"/>
      <c r="J35" s="96"/>
    </row>
    <row r="36" spans="1:10" ht="35.25" customHeight="1">
      <c r="A36" s="14" t="s">
        <v>78</v>
      </c>
      <c r="B36" s="73" t="s">
        <v>35</v>
      </c>
      <c r="C36" s="73"/>
      <c r="D36" s="73"/>
      <c r="E36" s="73"/>
      <c r="F36" s="88">
        <v>748.7</v>
      </c>
      <c r="G36" s="5">
        <v>5.75</v>
      </c>
      <c r="H36" s="5">
        <f>F36*G36*12</f>
        <v>51660.3</v>
      </c>
      <c r="I36" s="82"/>
      <c r="J36" s="83"/>
    </row>
    <row r="37" spans="1:10" ht="12.75">
      <c r="A37" s="14" t="s">
        <v>80</v>
      </c>
      <c r="B37" s="74" t="s">
        <v>36</v>
      </c>
      <c r="C37" s="74"/>
      <c r="D37" s="74"/>
      <c r="E37" s="74"/>
      <c r="F37" s="89"/>
      <c r="G37" s="11">
        <v>0</v>
      </c>
      <c r="H37" s="5">
        <f>F36*G37*12</f>
        <v>0</v>
      </c>
      <c r="I37" s="82"/>
      <c r="J37" s="83"/>
    </row>
    <row r="38" spans="1:10" ht="12.75">
      <c r="A38" s="14" t="s">
        <v>81</v>
      </c>
      <c r="B38" s="74" t="s">
        <v>37</v>
      </c>
      <c r="C38" s="74"/>
      <c r="D38" s="74"/>
      <c r="E38" s="74"/>
      <c r="F38" s="89"/>
      <c r="G38" s="11">
        <v>1.8</v>
      </c>
      <c r="H38" s="5">
        <f>F36*G38*12</f>
        <v>16171.920000000002</v>
      </c>
      <c r="I38" s="82"/>
      <c r="J38" s="83"/>
    </row>
    <row r="39" spans="1:10" ht="12.75">
      <c r="A39" s="14" t="s">
        <v>82</v>
      </c>
      <c r="B39" s="74" t="s">
        <v>38</v>
      </c>
      <c r="C39" s="74"/>
      <c r="D39" s="74"/>
      <c r="E39" s="74"/>
      <c r="F39" s="89"/>
      <c r="G39" s="11">
        <v>1.5</v>
      </c>
      <c r="H39" s="5">
        <f>F36*G39*12</f>
        <v>13476.600000000002</v>
      </c>
      <c r="I39" s="82"/>
      <c r="J39" s="83"/>
    </row>
    <row r="40" spans="1:10" ht="12.75">
      <c r="A40" s="14" t="s">
        <v>83</v>
      </c>
      <c r="B40" s="74" t="s">
        <v>39</v>
      </c>
      <c r="C40" s="74"/>
      <c r="D40" s="74"/>
      <c r="E40" s="74"/>
      <c r="F40" s="89"/>
      <c r="G40" s="11">
        <v>0.6</v>
      </c>
      <c r="H40" s="5">
        <f>F36*G40*12</f>
        <v>5390.64</v>
      </c>
      <c r="I40" s="82"/>
      <c r="J40" s="83"/>
    </row>
    <row r="41" spans="1:10" ht="24" customHeight="1">
      <c r="A41" s="14" t="s">
        <v>84</v>
      </c>
      <c r="B41" s="73" t="s">
        <v>40</v>
      </c>
      <c r="C41" s="73"/>
      <c r="D41" s="73"/>
      <c r="E41" s="73"/>
      <c r="F41" s="89"/>
      <c r="G41" s="11">
        <v>0.95</v>
      </c>
      <c r="H41" s="5">
        <f>F36*G41*12</f>
        <v>8535.18</v>
      </c>
      <c r="I41" s="82"/>
      <c r="J41" s="83"/>
    </row>
    <row r="42" spans="1:10" ht="12.75">
      <c r="A42" s="14" t="s">
        <v>85</v>
      </c>
      <c r="B42" s="74" t="s">
        <v>41</v>
      </c>
      <c r="C42" s="74"/>
      <c r="D42" s="74"/>
      <c r="E42" s="74"/>
      <c r="F42" s="89"/>
      <c r="G42" s="11">
        <v>0.9</v>
      </c>
      <c r="H42" s="5">
        <f>F36*G42*12</f>
        <v>8085.960000000001</v>
      </c>
      <c r="I42" s="82"/>
      <c r="J42" s="83"/>
    </row>
    <row r="43" spans="1:10" ht="12.75">
      <c r="A43" s="14" t="s">
        <v>79</v>
      </c>
      <c r="B43" s="74" t="s">
        <v>42</v>
      </c>
      <c r="C43" s="74"/>
      <c r="D43" s="74"/>
      <c r="E43" s="74"/>
      <c r="F43" s="89"/>
      <c r="G43" s="5">
        <v>0.1</v>
      </c>
      <c r="H43" s="5">
        <f>F36*G43*12</f>
        <v>898.44</v>
      </c>
      <c r="I43" s="82"/>
      <c r="J43" s="83"/>
    </row>
    <row r="44" spans="1:10" ht="12.75">
      <c r="A44" s="14" t="s">
        <v>86</v>
      </c>
      <c r="B44" s="74" t="s">
        <v>43</v>
      </c>
      <c r="C44" s="74"/>
      <c r="D44" s="74"/>
      <c r="E44" s="74"/>
      <c r="F44" s="89"/>
      <c r="G44" s="5">
        <v>1</v>
      </c>
      <c r="H44" s="5">
        <f>F36*G44*12</f>
        <v>8984.400000000001</v>
      </c>
      <c r="I44" s="82"/>
      <c r="J44" s="83"/>
    </row>
    <row r="45" spans="1:10" ht="12.75">
      <c r="A45" s="14" t="s">
        <v>87</v>
      </c>
      <c r="B45" s="74" t="s">
        <v>44</v>
      </c>
      <c r="C45" s="74"/>
      <c r="D45" s="74"/>
      <c r="E45" s="74"/>
      <c r="F45" s="90"/>
      <c r="G45" s="5">
        <v>3.5</v>
      </c>
      <c r="H45" s="5">
        <f>F36*G45*12</f>
        <v>31445.4</v>
      </c>
      <c r="I45" s="82"/>
      <c r="J45" s="83"/>
    </row>
    <row r="46" spans="1:10" ht="19.5" customHeight="1">
      <c r="A46" s="94" t="s">
        <v>45</v>
      </c>
      <c r="B46" s="95"/>
      <c r="C46" s="95"/>
      <c r="D46" s="95"/>
      <c r="E46" s="95"/>
      <c r="F46" s="95"/>
      <c r="G46" s="95"/>
      <c r="H46" s="95"/>
      <c r="I46" s="95"/>
      <c r="J46" s="96"/>
    </row>
    <row r="47" spans="1:10" ht="23.25" customHeight="1">
      <c r="A47" s="11">
        <v>18</v>
      </c>
      <c r="B47" s="73" t="s">
        <v>46</v>
      </c>
      <c r="C47" s="73"/>
      <c r="D47" s="73"/>
      <c r="E47" s="73"/>
      <c r="F47" s="40">
        <v>748.7</v>
      </c>
      <c r="G47" s="5">
        <v>4.05</v>
      </c>
      <c r="H47" s="5">
        <f>F47*G47*12</f>
        <v>36386.82</v>
      </c>
      <c r="I47" s="82"/>
      <c r="J47" s="83"/>
    </row>
    <row r="48" spans="1:10" ht="12.75">
      <c r="A48" s="11">
        <v>19</v>
      </c>
      <c r="B48" s="5" t="s">
        <v>47</v>
      </c>
      <c r="C48" s="133" t="s">
        <v>93</v>
      </c>
      <c r="D48" s="134"/>
      <c r="E48" s="135"/>
      <c r="F48" s="8"/>
      <c r="G48" s="12">
        <v>14.4</v>
      </c>
      <c r="H48" s="8">
        <f>H36+H43+H44+H45+H47</f>
        <v>129375.36000000002</v>
      </c>
      <c r="I48" s="82">
        <v>107913.32</v>
      </c>
      <c r="J48" s="83"/>
    </row>
    <row r="49" spans="1:10" ht="18.75" customHeight="1">
      <c r="A49" s="18"/>
      <c r="B49" s="91" t="s">
        <v>155</v>
      </c>
      <c r="C49" s="91"/>
      <c r="D49" s="91"/>
      <c r="E49" s="91"/>
      <c r="F49" s="91"/>
      <c r="G49" s="91"/>
      <c r="H49" s="91"/>
      <c r="I49" s="91"/>
      <c r="J49" s="91"/>
    </row>
    <row r="50" spans="1:10" ht="33.75" customHeight="1">
      <c r="A50" s="7" t="s">
        <v>75</v>
      </c>
      <c r="B50" s="10"/>
      <c r="C50" s="10" t="s">
        <v>52</v>
      </c>
      <c r="D50" s="93" t="s">
        <v>48</v>
      </c>
      <c r="E50" s="93"/>
      <c r="F50" s="93"/>
      <c r="G50" s="93"/>
      <c r="H50" s="93"/>
      <c r="I50" s="93"/>
      <c r="J50" s="7" t="s">
        <v>49</v>
      </c>
    </row>
    <row r="51" spans="1:10" ht="22.5" customHeight="1">
      <c r="A51" s="11">
        <v>20</v>
      </c>
      <c r="B51" s="5"/>
      <c r="C51" s="14" t="s">
        <v>276</v>
      </c>
      <c r="D51" s="84" t="s">
        <v>274</v>
      </c>
      <c r="E51" s="128" t="s">
        <v>274</v>
      </c>
      <c r="F51" s="128" t="s">
        <v>274</v>
      </c>
      <c r="G51" s="128" t="s">
        <v>274</v>
      </c>
      <c r="H51" s="128" t="s">
        <v>274</v>
      </c>
      <c r="I51" s="85" t="s">
        <v>274</v>
      </c>
      <c r="J51" s="5">
        <v>1484</v>
      </c>
    </row>
    <row r="52" spans="1:10" ht="12.75">
      <c r="A52" s="11">
        <v>21</v>
      </c>
      <c r="B52" s="5"/>
      <c r="C52" s="14" t="s">
        <v>277</v>
      </c>
      <c r="D52" s="144" t="s">
        <v>275</v>
      </c>
      <c r="E52" s="74" t="s">
        <v>275</v>
      </c>
      <c r="F52" s="74" t="s">
        <v>275</v>
      </c>
      <c r="G52" s="74" t="s">
        <v>275</v>
      </c>
      <c r="H52" s="74" t="s">
        <v>275</v>
      </c>
      <c r="I52" s="74" t="s">
        <v>275</v>
      </c>
      <c r="J52" s="5">
        <v>6626</v>
      </c>
    </row>
    <row r="53" spans="1:10" ht="12.75" hidden="1">
      <c r="A53" s="11"/>
      <c r="B53" s="5"/>
      <c r="C53" s="14"/>
      <c r="D53" s="144"/>
      <c r="E53" s="74"/>
      <c r="F53" s="74"/>
      <c r="G53" s="74"/>
      <c r="H53" s="74"/>
      <c r="I53" s="74"/>
      <c r="J53" s="5"/>
    </row>
    <row r="54" spans="1:10" ht="12.75" hidden="1">
      <c r="A54" s="11"/>
      <c r="B54" s="5"/>
      <c r="C54" s="14"/>
      <c r="D54" s="144"/>
      <c r="E54" s="74"/>
      <c r="F54" s="74"/>
      <c r="G54" s="74"/>
      <c r="H54" s="74"/>
      <c r="I54" s="74"/>
      <c r="J54" s="5"/>
    </row>
    <row r="55" spans="1:10" ht="12.75" hidden="1">
      <c r="A55" s="11"/>
      <c r="B55" s="5"/>
      <c r="C55" s="14"/>
      <c r="D55" s="144"/>
      <c r="E55" s="74"/>
      <c r="F55" s="74"/>
      <c r="G55" s="74"/>
      <c r="H55" s="74"/>
      <c r="I55" s="74"/>
      <c r="J55" s="5"/>
    </row>
    <row r="56" spans="1:10" ht="12.75" hidden="1">
      <c r="A56" s="11"/>
      <c r="B56" s="5"/>
      <c r="C56" s="14"/>
      <c r="D56" s="144"/>
      <c r="E56" s="74"/>
      <c r="F56" s="74"/>
      <c r="G56" s="74"/>
      <c r="H56" s="74"/>
      <c r="I56" s="74"/>
      <c r="J56" s="5"/>
    </row>
    <row r="57" spans="1:10" ht="12.75" hidden="1">
      <c r="A57" s="11"/>
      <c r="B57" s="5"/>
      <c r="C57" s="14"/>
      <c r="D57" s="144"/>
      <c r="E57" s="74"/>
      <c r="F57" s="74"/>
      <c r="G57" s="74"/>
      <c r="H57" s="74"/>
      <c r="I57" s="74"/>
      <c r="J57" s="5"/>
    </row>
    <row r="58" spans="1:10" ht="12.75" hidden="1">
      <c r="A58" s="11">
        <v>23</v>
      </c>
      <c r="B58" s="5"/>
      <c r="C58" s="14"/>
      <c r="D58" s="144"/>
      <c r="E58" s="74"/>
      <c r="F58" s="74"/>
      <c r="G58" s="74"/>
      <c r="H58" s="74"/>
      <c r="I58" s="74"/>
      <c r="J58" s="5"/>
    </row>
    <row r="59" spans="1:10" ht="12.75" hidden="1">
      <c r="A59" s="11"/>
      <c r="B59" s="5"/>
      <c r="C59" s="14"/>
      <c r="D59" s="144"/>
      <c r="E59" s="74"/>
      <c r="F59" s="74"/>
      <c r="G59" s="74"/>
      <c r="H59" s="74"/>
      <c r="I59" s="74"/>
      <c r="J59" s="5"/>
    </row>
    <row r="60" spans="1:10" ht="12.75" hidden="1">
      <c r="A60" s="11"/>
      <c r="B60" s="5"/>
      <c r="C60" s="14"/>
      <c r="D60" s="144"/>
      <c r="E60" s="74"/>
      <c r="F60" s="74"/>
      <c r="G60" s="74"/>
      <c r="H60" s="74"/>
      <c r="I60" s="74"/>
      <c r="J60" s="5"/>
    </row>
    <row r="61" spans="1:10" ht="12.75" hidden="1">
      <c r="A61" s="11"/>
      <c r="B61" s="5"/>
      <c r="C61" s="14"/>
      <c r="D61" s="144"/>
      <c r="E61" s="74"/>
      <c r="F61" s="74"/>
      <c r="G61" s="74"/>
      <c r="H61" s="74"/>
      <c r="I61" s="74"/>
      <c r="J61" s="5"/>
    </row>
    <row r="62" spans="1:10" ht="12.75" hidden="1">
      <c r="A62" s="11"/>
      <c r="B62" s="5"/>
      <c r="C62" s="5"/>
      <c r="D62" s="74"/>
      <c r="E62" s="74"/>
      <c r="F62" s="74"/>
      <c r="G62" s="74"/>
      <c r="H62" s="74"/>
      <c r="I62" s="74"/>
      <c r="J62" s="5"/>
    </row>
    <row r="63" spans="1:10" ht="12.75" hidden="1">
      <c r="A63" s="11"/>
      <c r="B63" s="5"/>
      <c r="C63" s="5"/>
      <c r="D63" s="74"/>
      <c r="E63" s="74"/>
      <c r="F63" s="74"/>
      <c r="G63" s="74"/>
      <c r="H63" s="74"/>
      <c r="I63" s="74"/>
      <c r="J63" s="5"/>
    </row>
    <row r="64" spans="1:10" ht="12.75" hidden="1">
      <c r="A64" s="11"/>
      <c r="B64" s="5"/>
      <c r="C64" s="5"/>
      <c r="D64" s="159"/>
      <c r="E64" s="159"/>
      <c r="F64" s="159"/>
      <c r="G64" s="159"/>
      <c r="H64" s="159"/>
      <c r="I64" s="159"/>
      <c r="J64" s="8"/>
    </row>
    <row r="65" spans="1:10" ht="12.75" hidden="1">
      <c r="A65" s="11"/>
      <c r="B65" s="5"/>
      <c r="C65" s="5"/>
      <c r="D65" s="159"/>
      <c r="E65" s="159"/>
      <c r="F65" s="159"/>
      <c r="G65" s="159"/>
      <c r="H65" s="159"/>
      <c r="I65" s="159"/>
      <c r="J65" s="8"/>
    </row>
    <row r="66" spans="1:10" ht="12.75" hidden="1">
      <c r="A66" s="11"/>
      <c r="B66" s="5"/>
      <c r="C66" s="5"/>
      <c r="D66" s="159"/>
      <c r="E66" s="159"/>
      <c r="F66" s="159"/>
      <c r="G66" s="159"/>
      <c r="H66" s="159"/>
      <c r="I66" s="159"/>
      <c r="J66" s="8"/>
    </row>
    <row r="67" spans="1:10" ht="12.75" hidden="1">
      <c r="A67" s="11"/>
      <c r="B67" s="5"/>
      <c r="C67" s="5"/>
      <c r="D67" s="74"/>
      <c r="E67" s="74"/>
      <c r="F67" s="74"/>
      <c r="G67" s="74"/>
      <c r="H67" s="74"/>
      <c r="I67" s="74"/>
      <c r="J67" s="5"/>
    </row>
    <row r="68" spans="1:10" ht="12.75" hidden="1">
      <c r="A68" s="11"/>
      <c r="B68" s="5"/>
      <c r="C68" s="5"/>
      <c r="D68" s="159"/>
      <c r="E68" s="159"/>
      <c r="F68" s="159"/>
      <c r="G68" s="159"/>
      <c r="H68" s="159"/>
      <c r="I68" s="159"/>
      <c r="J68" s="8"/>
    </row>
    <row r="69" spans="1:10" ht="12.75" hidden="1">
      <c r="A69" s="11"/>
      <c r="B69" s="5"/>
      <c r="C69" s="5"/>
      <c r="D69" s="118"/>
      <c r="E69" s="160"/>
      <c r="F69" s="160"/>
      <c r="G69" s="160"/>
      <c r="H69" s="160"/>
      <c r="I69" s="119"/>
      <c r="J69" s="8"/>
    </row>
    <row r="70" spans="1:10" ht="12.75" hidden="1">
      <c r="A70" s="11"/>
      <c r="B70" s="5"/>
      <c r="C70" s="5"/>
      <c r="D70" s="118"/>
      <c r="E70" s="160"/>
      <c r="F70" s="160"/>
      <c r="G70" s="160"/>
      <c r="H70" s="160"/>
      <c r="I70" s="119"/>
      <c r="J70" s="8"/>
    </row>
    <row r="71" spans="1:10" ht="18.75" customHeight="1">
      <c r="A71" s="11">
        <v>22</v>
      </c>
      <c r="B71" s="5"/>
      <c r="C71" s="5"/>
      <c r="D71" s="126" t="s">
        <v>50</v>
      </c>
      <c r="E71" s="126"/>
      <c r="F71" s="126"/>
      <c r="G71" s="126"/>
      <c r="H71" s="126"/>
      <c r="I71" s="126"/>
      <c r="J71" s="8">
        <f>SUM(J51:J70)</f>
        <v>8110</v>
      </c>
    </row>
    <row r="72" spans="1:10" ht="12.75">
      <c r="A72" s="19"/>
      <c r="B72" s="23"/>
      <c r="C72" s="23"/>
      <c r="D72" s="20"/>
      <c r="E72" s="20"/>
      <c r="F72" s="20"/>
      <c r="G72" s="20"/>
      <c r="H72" s="20"/>
      <c r="I72" s="20"/>
      <c r="J72" s="21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20.25" customHeight="1">
      <c r="A74" s="26" t="s">
        <v>94</v>
      </c>
      <c r="B74" s="72" t="s">
        <v>127</v>
      </c>
      <c r="C74" s="72"/>
      <c r="D74" s="72"/>
      <c r="E74" s="72"/>
      <c r="F74" s="72"/>
      <c r="G74" s="72"/>
      <c r="H74" s="72"/>
      <c r="I74" s="72"/>
      <c r="J74" s="72"/>
    </row>
    <row r="75" spans="1:10" ht="12.75">
      <c r="A75" s="25" t="s">
        <v>95</v>
      </c>
      <c r="B75" s="66" t="s">
        <v>98</v>
      </c>
      <c r="C75" s="66"/>
      <c r="D75" s="66"/>
      <c r="E75" s="66"/>
      <c r="F75" s="66"/>
      <c r="G75" s="66"/>
      <c r="H75" s="66"/>
      <c r="I75" s="66"/>
      <c r="J75" s="66"/>
    </row>
    <row r="76" spans="1:10" ht="12.75">
      <c r="A76" s="25" t="s">
        <v>96</v>
      </c>
      <c r="B76" s="66" t="s">
        <v>99</v>
      </c>
      <c r="C76" s="66"/>
      <c r="D76" s="66"/>
      <c r="E76" s="66"/>
      <c r="F76" s="66"/>
      <c r="G76" s="66"/>
      <c r="H76" s="66"/>
      <c r="I76" s="66"/>
      <c r="J76" s="66"/>
    </row>
    <row r="77" spans="1:10" ht="12.75">
      <c r="A77" s="25" t="s">
        <v>97</v>
      </c>
      <c r="B77" s="66" t="s">
        <v>100</v>
      </c>
      <c r="C77" s="66"/>
      <c r="D77" s="66"/>
      <c r="E77" s="66"/>
      <c r="F77" s="66"/>
      <c r="G77" s="66"/>
      <c r="H77" s="66"/>
      <c r="I77" s="66"/>
      <c r="J77" s="66"/>
    </row>
    <row r="78" spans="1:10" ht="12.75">
      <c r="A78" s="25"/>
      <c r="B78" s="18"/>
      <c r="C78" s="18"/>
      <c r="D78" s="18"/>
      <c r="E78" s="18"/>
      <c r="F78" s="18"/>
      <c r="G78" s="18"/>
      <c r="H78" s="18"/>
      <c r="I78" s="18"/>
      <c r="J78" s="18"/>
    </row>
    <row r="79" spans="1:10" ht="32.25" customHeight="1">
      <c r="A79" s="66" t="s">
        <v>396</v>
      </c>
      <c r="B79" s="66"/>
      <c r="C79" s="66"/>
      <c r="D79" s="66"/>
      <c r="E79" s="66"/>
      <c r="F79" s="66"/>
      <c r="G79" s="66"/>
      <c r="H79" s="66"/>
      <c r="I79" s="66"/>
      <c r="J79" s="66"/>
    </row>
    <row r="80" spans="1:10" ht="12.75">
      <c r="A80" s="75">
        <v>43903</v>
      </c>
      <c r="B80" s="75"/>
      <c r="C80" s="75"/>
      <c r="D80" s="18"/>
      <c r="E80" s="18"/>
      <c r="F80" s="18"/>
      <c r="G80" s="18"/>
      <c r="H80" s="18"/>
      <c r="I80" s="18"/>
      <c r="J80" s="18"/>
    </row>
    <row r="81" spans="1:10" ht="72.75" customHeight="1">
      <c r="A81" s="66" t="s">
        <v>51</v>
      </c>
      <c r="B81" s="66"/>
      <c r="C81" s="66"/>
      <c r="D81" s="66"/>
      <c r="E81" s="2"/>
      <c r="F81" s="2"/>
      <c r="G81" s="2"/>
      <c r="H81" s="2"/>
      <c r="I81" s="2"/>
      <c r="J81" s="2"/>
    </row>
    <row r="82" spans="1:10" ht="12.75">
      <c r="A82" s="66" t="s">
        <v>66</v>
      </c>
      <c r="B82" s="66"/>
      <c r="C82" s="66"/>
      <c r="D82" s="66"/>
      <c r="E82" s="2"/>
      <c r="F82" s="2"/>
      <c r="G82" s="2"/>
      <c r="H82" s="2"/>
      <c r="I82" s="2"/>
      <c r="J82" s="2"/>
    </row>
  </sheetData>
  <sheetProtection/>
  <mergeCells count="112">
    <mergeCell ref="I34:J34"/>
    <mergeCell ref="I48:J48"/>
    <mergeCell ref="I37:J37"/>
    <mergeCell ref="I38:J38"/>
    <mergeCell ref="I39:J39"/>
    <mergeCell ref="I40:J40"/>
    <mergeCell ref="I41:J41"/>
    <mergeCell ref="I42:J42"/>
    <mergeCell ref="B1:J1"/>
    <mergeCell ref="B2:J2"/>
    <mergeCell ref="G4:J4"/>
    <mergeCell ref="G5:J5"/>
    <mergeCell ref="G6:J6"/>
    <mergeCell ref="B8:J8"/>
    <mergeCell ref="B10:I10"/>
    <mergeCell ref="B11:G11"/>
    <mergeCell ref="I11:J11"/>
    <mergeCell ref="B12:G12"/>
    <mergeCell ref="I12:J12"/>
    <mergeCell ref="B13:G13"/>
    <mergeCell ref="I13:J13"/>
    <mergeCell ref="B14:G14"/>
    <mergeCell ref="I14:J14"/>
    <mergeCell ref="B15:G15"/>
    <mergeCell ref="I15:J15"/>
    <mergeCell ref="B16:G16"/>
    <mergeCell ref="I16:J16"/>
    <mergeCell ref="B17:G17"/>
    <mergeCell ref="I17:J17"/>
    <mergeCell ref="B18:G18"/>
    <mergeCell ref="I18:J18"/>
    <mergeCell ref="B19:G19"/>
    <mergeCell ref="I19:J19"/>
    <mergeCell ref="B20:G20"/>
    <mergeCell ref="I20:J20"/>
    <mergeCell ref="B21:G21"/>
    <mergeCell ref="I21:J21"/>
    <mergeCell ref="B22:G22"/>
    <mergeCell ref="I22:J22"/>
    <mergeCell ref="B23:G23"/>
    <mergeCell ref="I23:J23"/>
    <mergeCell ref="B24:G24"/>
    <mergeCell ref="I24:J24"/>
    <mergeCell ref="B25:G25"/>
    <mergeCell ref="I25:J25"/>
    <mergeCell ref="B26:G26"/>
    <mergeCell ref="I26:J26"/>
    <mergeCell ref="B27:G27"/>
    <mergeCell ref="I27:J27"/>
    <mergeCell ref="B28:G28"/>
    <mergeCell ref="I28:J28"/>
    <mergeCell ref="B29:G29"/>
    <mergeCell ref="I29:J29"/>
    <mergeCell ref="B30:G30"/>
    <mergeCell ref="I30:J30"/>
    <mergeCell ref="B31:G31"/>
    <mergeCell ref="I31:J31"/>
    <mergeCell ref="B32:G32"/>
    <mergeCell ref="I32:J32"/>
    <mergeCell ref="B34:E34"/>
    <mergeCell ref="B36:E36"/>
    <mergeCell ref="A35:J35"/>
    <mergeCell ref="I36:J36"/>
    <mergeCell ref="F36:F45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D53:I53"/>
    <mergeCell ref="B47:E47"/>
    <mergeCell ref="B49:J49"/>
    <mergeCell ref="A46:J46"/>
    <mergeCell ref="C48:E48"/>
    <mergeCell ref="I43:J43"/>
    <mergeCell ref="I44:J44"/>
    <mergeCell ref="I45:J45"/>
    <mergeCell ref="I47:J47"/>
    <mergeCell ref="D63:I63"/>
    <mergeCell ref="D64:I64"/>
    <mergeCell ref="D65:I65"/>
    <mergeCell ref="D66:I66"/>
    <mergeCell ref="D67:I67"/>
    <mergeCell ref="D50:I50"/>
    <mergeCell ref="D51:I51"/>
    <mergeCell ref="D58:I58"/>
    <mergeCell ref="D59:I59"/>
    <mergeCell ref="D52:I52"/>
    <mergeCell ref="A81:D81"/>
    <mergeCell ref="A82:D82"/>
    <mergeCell ref="A33:J33"/>
    <mergeCell ref="D68:I68"/>
    <mergeCell ref="D69:I69"/>
    <mergeCell ref="D70:I70"/>
    <mergeCell ref="D71:I71"/>
    <mergeCell ref="B76:J76"/>
    <mergeCell ref="B77:J77"/>
    <mergeCell ref="B74:J74"/>
    <mergeCell ref="D54:I54"/>
    <mergeCell ref="D55:I55"/>
    <mergeCell ref="D56:I56"/>
    <mergeCell ref="D57:I57"/>
    <mergeCell ref="A79:J79"/>
    <mergeCell ref="A80:C80"/>
    <mergeCell ref="B75:J75"/>
    <mergeCell ref="D60:I60"/>
    <mergeCell ref="D61:I61"/>
    <mergeCell ref="D62:I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78"/>
  <sheetViews>
    <sheetView zoomScale="103" zoomScaleNormal="103" zoomScaleSheetLayoutView="98" zoomScalePageLayoutView="0" workbookViewId="0" topLeftCell="A25">
      <selection activeCell="N66" sqref="N66"/>
    </sheetView>
  </sheetViews>
  <sheetFormatPr defaultColWidth="9.00390625" defaultRowHeight="12.75"/>
  <cols>
    <col min="1" max="1" width="3.625" style="0" customWidth="1"/>
    <col min="2" max="2" width="2.75390625" style="0" customWidth="1"/>
    <col min="3" max="3" width="8.875" style="0" customWidth="1"/>
    <col min="4" max="4" width="10.00390625" style="0" customWidth="1"/>
    <col min="5" max="5" width="21.375" style="0" customWidth="1"/>
    <col min="6" max="6" width="6.375" style="0" customWidth="1"/>
    <col min="7" max="7" width="10.125" style="0" customWidth="1"/>
    <col min="8" max="8" width="9.875" style="0" customWidth="1"/>
    <col min="9" max="9" width="4.00390625" style="0" customWidth="1"/>
    <col min="10" max="10" width="11.25390625" style="0" customWidth="1"/>
  </cols>
  <sheetData>
    <row r="1" spans="2:11" ht="18">
      <c r="B1" s="109" t="s">
        <v>2</v>
      </c>
      <c r="C1" s="109"/>
      <c r="D1" s="109"/>
      <c r="E1" s="109"/>
      <c r="F1" s="109"/>
      <c r="G1" s="109"/>
      <c r="H1" s="109"/>
      <c r="I1" s="109"/>
      <c r="J1" s="109"/>
      <c r="K1" s="1"/>
    </row>
    <row r="2" spans="2:11" ht="12.75">
      <c r="B2" s="110" t="s">
        <v>3</v>
      </c>
      <c r="C2" s="110"/>
      <c r="D2" s="110"/>
      <c r="E2" s="110"/>
      <c r="F2" s="110"/>
      <c r="G2" s="110"/>
      <c r="H2" s="110"/>
      <c r="I2" s="110"/>
      <c r="J2" s="110"/>
      <c r="K2" s="1"/>
    </row>
    <row r="3" ht="7.5" customHeight="1">
      <c r="B3" t="s">
        <v>0</v>
      </c>
    </row>
    <row r="4" spans="7:10" ht="15" customHeight="1" hidden="1">
      <c r="G4" s="111" t="s">
        <v>4</v>
      </c>
      <c r="H4" s="111"/>
      <c r="I4" s="111"/>
      <c r="J4" s="111"/>
    </row>
    <row r="5" spans="7:10" ht="12.75" hidden="1">
      <c r="G5" s="111" t="s">
        <v>1</v>
      </c>
      <c r="H5" s="111"/>
      <c r="I5" s="111"/>
      <c r="J5" s="111"/>
    </row>
    <row r="6" spans="7:10" ht="12.75" hidden="1">
      <c r="G6" s="111" t="s">
        <v>53</v>
      </c>
      <c r="H6" s="111"/>
      <c r="I6" s="111"/>
      <c r="J6" s="111"/>
    </row>
    <row r="7" ht="8.25" customHeight="1"/>
    <row r="8" spans="2:10" ht="28.5" customHeight="1">
      <c r="B8" s="112" t="s">
        <v>145</v>
      </c>
      <c r="C8" s="112"/>
      <c r="D8" s="112"/>
      <c r="E8" s="112"/>
      <c r="F8" s="112"/>
      <c r="G8" s="112"/>
      <c r="H8" s="112"/>
      <c r="I8" s="112"/>
      <c r="J8" s="112"/>
    </row>
    <row r="9" ht="9.75" customHeight="1"/>
    <row r="10" spans="2:13" ht="29.25" customHeight="1">
      <c r="B10" s="106" t="s">
        <v>5</v>
      </c>
      <c r="C10" s="106"/>
      <c r="D10" s="106"/>
      <c r="E10" s="106"/>
      <c r="F10" s="106"/>
      <c r="G10" s="106"/>
      <c r="H10" s="106"/>
      <c r="I10" s="107"/>
      <c r="J10" s="4"/>
      <c r="K10" s="4"/>
      <c r="L10" s="4"/>
      <c r="M10" s="4"/>
    </row>
    <row r="11" spans="1:10" ht="32.25" customHeight="1">
      <c r="A11" s="7" t="s">
        <v>75</v>
      </c>
      <c r="B11" s="93" t="s">
        <v>6</v>
      </c>
      <c r="C11" s="93"/>
      <c r="D11" s="93"/>
      <c r="E11" s="93"/>
      <c r="F11" s="93"/>
      <c r="G11" s="93"/>
      <c r="H11" s="9" t="s">
        <v>101</v>
      </c>
      <c r="I11" s="93" t="s">
        <v>8</v>
      </c>
      <c r="J11" s="93"/>
    </row>
    <row r="12" spans="1:10" ht="12.75">
      <c r="A12" s="14">
        <v>1</v>
      </c>
      <c r="B12" s="74" t="s">
        <v>9</v>
      </c>
      <c r="C12" s="74"/>
      <c r="D12" s="74"/>
      <c r="E12" s="74"/>
      <c r="F12" s="74"/>
      <c r="G12" s="74"/>
      <c r="H12" s="6"/>
      <c r="I12" s="108">
        <v>43466</v>
      </c>
      <c r="J12" s="108"/>
    </row>
    <row r="13" spans="1:10" ht="12.75">
      <c r="A13" s="14">
        <v>2</v>
      </c>
      <c r="B13" s="74" t="s">
        <v>10</v>
      </c>
      <c r="C13" s="74"/>
      <c r="D13" s="74"/>
      <c r="E13" s="74"/>
      <c r="F13" s="74"/>
      <c r="G13" s="74"/>
      <c r="H13" s="6"/>
      <c r="I13" s="108">
        <v>43830</v>
      </c>
      <c r="J13" s="108"/>
    </row>
    <row r="14" spans="1:10" ht="12.75">
      <c r="A14" s="14">
        <v>3</v>
      </c>
      <c r="B14" s="74" t="s">
        <v>11</v>
      </c>
      <c r="C14" s="74"/>
      <c r="D14" s="74"/>
      <c r="E14" s="74"/>
      <c r="F14" s="74"/>
      <c r="G14" s="74"/>
      <c r="H14" s="5" t="s">
        <v>13</v>
      </c>
      <c r="I14" s="92">
        <v>0</v>
      </c>
      <c r="J14" s="92"/>
    </row>
    <row r="15" spans="1:10" ht="12.75">
      <c r="A15" s="14">
        <v>4</v>
      </c>
      <c r="B15" s="74" t="s">
        <v>12</v>
      </c>
      <c r="C15" s="74"/>
      <c r="D15" s="74"/>
      <c r="E15" s="74"/>
      <c r="F15" s="74"/>
      <c r="G15" s="74"/>
      <c r="H15" s="5" t="s">
        <v>13</v>
      </c>
      <c r="I15" s="92">
        <v>54127.286</v>
      </c>
      <c r="J15" s="92"/>
    </row>
    <row r="16" spans="1:10" ht="12.75">
      <c r="A16" s="14">
        <v>5</v>
      </c>
      <c r="B16" s="74" t="s">
        <v>14</v>
      </c>
      <c r="C16" s="74"/>
      <c r="D16" s="74"/>
      <c r="E16" s="74"/>
      <c r="F16" s="74"/>
      <c r="G16" s="74"/>
      <c r="H16" s="5" t="s">
        <v>13</v>
      </c>
      <c r="I16" s="92">
        <v>0</v>
      </c>
      <c r="J16" s="92"/>
    </row>
    <row r="17" spans="1:10" ht="12.75">
      <c r="A17" s="14">
        <v>6</v>
      </c>
      <c r="B17" s="74" t="s">
        <v>15</v>
      </c>
      <c r="C17" s="74"/>
      <c r="D17" s="74"/>
      <c r="E17" s="74"/>
      <c r="F17" s="74"/>
      <c r="G17" s="74"/>
      <c r="H17" s="5" t="s">
        <v>13</v>
      </c>
      <c r="I17" s="92">
        <v>193235.724</v>
      </c>
      <c r="J17" s="92"/>
    </row>
    <row r="18" spans="1:11" ht="12.75">
      <c r="A18" s="14" t="s">
        <v>67</v>
      </c>
      <c r="B18" s="74" t="s">
        <v>16</v>
      </c>
      <c r="C18" s="74"/>
      <c r="D18" s="74"/>
      <c r="E18" s="74"/>
      <c r="F18" s="74"/>
      <c r="G18" s="74"/>
      <c r="H18" s="5" t="s">
        <v>13</v>
      </c>
      <c r="I18" s="92">
        <v>88904.454</v>
      </c>
      <c r="J18" s="92"/>
      <c r="K18" s="3"/>
    </row>
    <row r="19" spans="1:10" ht="12.75">
      <c r="A19" s="14" t="s">
        <v>68</v>
      </c>
      <c r="B19" s="74" t="s">
        <v>17</v>
      </c>
      <c r="C19" s="74"/>
      <c r="D19" s="74"/>
      <c r="E19" s="74"/>
      <c r="F19" s="74"/>
      <c r="G19" s="74"/>
      <c r="H19" s="5" t="s">
        <v>13</v>
      </c>
      <c r="I19" s="92">
        <v>51719.76</v>
      </c>
      <c r="J19" s="92"/>
    </row>
    <row r="20" spans="1:10" ht="12.75">
      <c r="A20" s="14" t="s">
        <v>69</v>
      </c>
      <c r="B20" s="74" t="s">
        <v>18</v>
      </c>
      <c r="C20" s="74"/>
      <c r="D20" s="74"/>
      <c r="E20" s="74"/>
      <c r="F20" s="74"/>
      <c r="G20" s="74"/>
      <c r="H20" s="5" t="s">
        <v>13</v>
      </c>
      <c r="I20" s="92">
        <v>52611.48</v>
      </c>
      <c r="J20" s="92"/>
    </row>
    <row r="21" spans="1:10" ht="12.75">
      <c r="A21" s="14">
        <v>7</v>
      </c>
      <c r="B21" s="74" t="s">
        <v>90</v>
      </c>
      <c r="C21" s="74"/>
      <c r="D21" s="74"/>
      <c r="E21" s="74"/>
      <c r="F21" s="74"/>
      <c r="G21" s="74"/>
      <c r="H21" s="5" t="s">
        <v>13</v>
      </c>
      <c r="I21" s="92">
        <f>J66</f>
        <v>2264</v>
      </c>
      <c r="J21" s="92"/>
    </row>
    <row r="22" spans="1:10" ht="47.25" customHeight="1">
      <c r="A22" s="14">
        <v>8</v>
      </c>
      <c r="B22" s="73" t="s">
        <v>91</v>
      </c>
      <c r="C22" s="73"/>
      <c r="D22" s="73"/>
      <c r="E22" s="73"/>
      <c r="F22" s="73"/>
      <c r="G22" s="73"/>
      <c r="H22" s="24" t="s">
        <v>13</v>
      </c>
      <c r="I22" s="105">
        <f>I18+I20</f>
        <v>141515.934</v>
      </c>
      <c r="J22" s="105"/>
    </row>
    <row r="23" spans="1:10" ht="12.75">
      <c r="A23" s="14">
        <v>9</v>
      </c>
      <c r="B23" s="74" t="s">
        <v>19</v>
      </c>
      <c r="C23" s="74"/>
      <c r="D23" s="74"/>
      <c r="E23" s="74"/>
      <c r="F23" s="74"/>
      <c r="G23" s="74"/>
      <c r="H23" s="5" t="s">
        <v>13</v>
      </c>
      <c r="I23" s="92">
        <v>202328.2</v>
      </c>
      <c r="J23" s="92"/>
    </row>
    <row r="24" spans="1:10" ht="12.75">
      <c r="A24" s="14" t="s">
        <v>70</v>
      </c>
      <c r="B24" s="74" t="s">
        <v>20</v>
      </c>
      <c r="C24" s="74"/>
      <c r="D24" s="74"/>
      <c r="E24" s="74"/>
      <c r="F24" s="74"/>
      <c r="G24" s="74"/>
      <c r="H24" s="5" t="s">
        <v>13</v>
      </c>
      <c r="I24" s="92">
        <v>202328.2</v>
      </c>
      <c r="J24" s="92"/>
    </row>
    <row r="25" spans="1:10" ht="12.75">
      <c r="A25" s="14" t="s">
        <v>71</v>
      </c>
      <c r="B25" s="74" t="s">
        <v>21</v>
      </c>
      <c r="C25" s="74"/>
      <c r="D25" s="74"/>
      <c r="E25" s="74"/>
      <c r="F25" s="74"/>
      <c r="G25" s="74"/>
      <c r="H25" s="5" t="s">
        <v>13</v>
      </c>
      <c r="I25" s="92">
        <v>0</v>
      </c>
      <c r="J25" s="92"/>
    </row>
    <row r="26" spans="1:10" ht="12.75">
      <c r="A26" s="14" t="s">
        <v>72</v>
      </c>
      <c r="B26" s="74" t="s">
        <v>22</v>
      </c>
      <c r="C26" s="74"/>
      <c r="D26" s="74"/>
      <c r="E26" s="74"/>
      <c r="F26" s="74"/>
      <c r="G26" s="74"/>
      <c r="H26" s="5" t="s">
        <v>13</v>
      </c>
      <c r="I26" s="92">
        <v>0</v>
      </c>
      <c r="J26" s="92"/>
    </row>
    <row r="27" spans="1:10" ht="12.75">
      <c r="A27" s="14" t="s">
        <v>73</v>
      </c>
      <c r="B27" s="74" t="s">
        <v>23</v>
      </c>
      <c r="C27" s="74"/>
      <c r="D27" s="74"/>
      <c r="E27" s="74"/>
      <c r="F27" s="74"/>
      <c r="G27" s="74"/>
      <c r="H27" s="5" t="s">
        <v>13</v>
      </c>
      <c r="I27" s="92">
        <v>0</v>
      </c>
      <c r="J27" s="92"/>
    </row>
    <row r="28" spans="1:10" ht="12.75">
      <c r="A28" s="14" t="s">
        <v>74</v>
      </c>
      <c r="B28" s="74" t="s">
        <v>24</v>
      </c>
      <c r="C28" s="74"/>
      <c r="D28" s="74"/>
      <c r="E28" s="74"/>
      <c r="F28" s="74"/>
      <c r="G28" s="74"/>
      <c r="H28" s="5" t="s">
        <v>13</v>
      </c>
      <c r="I28" s="92">
        <v>0</v>
      </c>
      <c r="J28" s="92"/>
    </row>
    <row r="29" spans="1:10" ht="12.75">
      <c r="A29" s="14">
        <v>10</v>
      </c>
      <c r="B29" s="74" t="s">
        <v>25</v>
      </c>
      <c r="C29" s="74"/>
      <c r="D29" s="74"/>
      <c r="E29" s="74"/>
      <c r="F29" s="74"/>
      <c r="G29" s="74"/>
      <c r="H29" s="5" t="s">
        <v>13</v>
      </c>
      <c r="I29" s="92">
        <v>0</v>
      </c>
      <c r="J29" s="92"/>
    </row>
    <row r="30" spans="1:10" ht="12.75">
      <c r="A30" s="14">
        <v>11</v>
      </c>
      <c r="B30" s="74" t="s">
        <v>26</v>
      </c>
      <c r="C30" s="74"/>
      <c r="D30" s="74"/>
      <c r="E30" s="74"/>
      <c r="F30" s="74"/>
      <c r="G30" s="74"/>
      <c r="H30" s="5" t="s">
        <v>13</v>
      </c>
      <c r="I30" s="92">
        <v>0</v>
      </c>
      <c r="J30" s="92"/>
    </row>
    <row r="31" spans="1:10" ht="12.75">
      <c r="A31" s="14">
        <v>12</v>
      </c>
      <c r="B31" s="74" t="s">
        <v>92</v>
      </c>
      <c r="C31" s="74"/>
      <c r="D31" s="74"/>
      <c r="E31" s="74"/>
      <c r="F31" s="74"/>
      <c r="G31" s="74"/>
      <c r="H31" s="5" t="s">
        <v>13</v>
      </c>
      <c r="I31" s="92">
        <f>I15-I21-I22+I23</f>
        <v>112675.552</v>
      </c>
      <c r="J31" s="92"/>
    </row>
    <row r="32" spans="1:10" ht="12.75">
      <c r="A32" s="14" t="s">
        <v>77</v>
      </c>
      <c r="B32" s="74" t="s">
        <v>28</v>
      </c>
      <c r="C32" s="74"/>
      <c r="D32" s="74"/>
      <c r="E32" s="74"/>
      <c r="F32" s="74"/>
      <c r="G32" s="74"/>
      <c r="H32" s="5" t="s">
        <v>13</v>
      </c>
      <c r="I32" s="92">
        <v>0</v>
      </c>
      <c r="J32" s="92"/>
    </row>
    <row r="33" spans="1:10" ht="21" customHeight="1">
      <c r="A33" s="97" t="s">
        <v>76</v>
      </c>
      <c r="B33" s="97"/>
      <c r="C33" s="97"/>
      <c r="D33" s="97"/>
      <c r="E33" s="97"/>
      <c r="F33" s="97"/>
      <c r="G33" s="97"/>
      <c r="H33" s="97"/>
      <c r="I33" s="97"/>
      <c r="J33" s="97"/>
    </row>
    <row r="34" spans="1:13" ht="44.25" customHeight="1">
      <c r="A34" s="9" t="s">
        <v>75</v>
      </c>
      <c r="B34" s="93" t="s">
        <v>29</v>
      </c>
      <c r="C34" s="93"/>
      <c r="D34" s="93"/>
      <c r="E34" s="93"/>
      <c r="F34" s="9" t="s">
        <v>30</v>
      </c>
      <c r="G34" s="9" t="s">
        <v>31</v>
      </c>
      <c r="H34" s="7" t="s">
        <v>32</v>
      </c>
      <c r="I34" s="98" t="s">
        <v>33</v>
      </c>
      <c r="J34" s="99"/>
      <c r="K34" s="2"/>
      <c r="L34" s="2"/>
      <c r="M34" s="2"/>
    </row>
    <row r="35" spans="1:10" ht="18.75" customHeight="1">
      <c r="A35" s="100" t="s">
        <v>34</v>
      </c>
      <c r="B35" s="100"/>
      <c r="C35" s="100"/>
      <c r="D35" s="100"/>
      <c r="E35" s="100"/>
      <c r="F35" s="100"/>
      <c r="G35" s="100"/>
      <c r="H35" s="100"/>
      <c r="I35" s="100"/>
      <c r="J35" s="101"/>
    </row>
    <row r="36" spans="1:11" ht="36" customHeight="1">
      <c r="A36" s="14" t="s">
        <v>78</v>
      </c>
      <c r="B36" s="73" t="s">
        <v>35</v>
      </c>
      <c r="C36" s="73"/>
      <c r="D36" s="73"/>
      <c r="E36" s="73"/>
      <c r="F36" s="5">
        <v>743.1</v>
      </c>
      <c r="G36" s="5">
        <v>8.74</v>
      </c>
      <c r="H36" s="5">
        <f>F36*G36*12</f>
        <v>77936.32800000001</v>
      </c>
      <c r="I36" s="82"/>
      <c r="J36" s="83"/>
      <c r="K36" s="17"/>
    </row>
    <row r="37" spans="1:11" ht="12.75">
      <c r="A37" s="14" t="s">
        <v>80</v>
      </c>
      <c r="B37" s="74" t="s">
        <v>36</v>
      </c>
      <c r="C37" s="74"/>
      <c r="D37" s="74"/>
      <c r="E37" s="74"/>
      <c r="F37" s="5"/>
      <c r="G37" s="11">
        <v>0</v>
      </c>
      <c r="H37" s="5">
        <f>F36*G37*12</f>
        <v>0</v>
      </c>
      <c r="I37" s="82"/>
      <c r="J37" s="83"/>
      <c r="K37" s="17"/>
    </row>
    <row r="38" spans="1:11" ht="12.75">
      <c r="A38" s="14" t="s">
        <v>81</v>
      </c>
      <c r="B38" s="74" t="s">
        <v>37</v>
      </c>
      <c r="C38" s="74"/>
      <c r="D38" s="74"/>
      <c r="E38" s="74"/>
      <c r="F38" s="5"/>
      <c r="G38" s="11">
        <v>2.6</v>
      </c>
      <c r="H38" s="5">
        <f>F36*G38*12</f>
        <v>23184.72</v>
      </c>
      <c r="I38" s="82"/>
      <c r="J38" s="83"/>
      <c r="K38" s="17"/>
    </row>
    <row r="39" spans="1:11" ht="12.75">
      <c r="A39" s="14" t="s">
        <v>82</v>
      </c>
      <c r="B39" s="74" t="s">
        <v>38</v>
      </c>
      <c r="C39" s="74"/>
      <c r="D39" s="74"/>
      <c r="E39" s="74"/>
      <c r="F39" s="5"/>
      <c r="G39" s="11">
        <v>2.4</v>
      </c>
      <c r="H39" s="5">
        <f>F36*G39*12</f>
        <v>21401.28</v>
      </c>
      <c r="I39" s="82"/>
      <c r="J39" s="83"/>
      <c r="K39" s="17"/>
    </row>
    <row r="40" spans="1:11" ht="12.75">
      <c r="A40" s="14" t="s">
        <v>83</v>
      </c>
      <c r="B40" s="74" t="s">
        <v>39</v>
      </c>
      <c r="C40" s="74"/>
      <c r="D40" s="74"/>
      <c r="E40" s="74"/>
      <c r="F40" s="5"/>
      <c r="G40" s="11">
        <v>0.9</v>
      </c>
      <c r="H40" s="5">
        <f>F36*G40*12</f>
        <v>8025.480000000001</v>
      </c>
      <c r="I40" s="82"/>
      <c r="J40" s="83"/>
      <c r="K40" s="17"/>
    </row>
    <row r="41" spans="1:11" ht="24" customHeight="1">
      <c r="A41" s="14" t="s">
        <v>84</v>
      </c>
      <c r="B41" s="73" t="s">
        <v>40</v>
      </c>
      <c r="C41" s="73"/>
      <c r="D41" s="73"/>
      <c r="E41" s="73"/>
      <c r="F41" s="5"/>
      <c r="G41" s="11">
        <v>1.54</v>
      </c>
      <c r="H41" s="5">
        <f>F36*G41*12</f>
        <v>13732.488000000001</v>
      </c>
      <c r="I41" s="82"/>
      <c r="J41" s="83"/>
      <c r="K41" s="17"/>
    </row>
    <row r="42" spans="1:11" ht="12.75">
      <c r="A42" s="14" t="s">
        <v>85</v>
      </c>
      <c r="B42" s="74" t="s">
        <v>41</v>
      </c>
      <c r="C42" s="74"/>
      <c r="D42" s="74"/>
      <c r="E42" s="74"/>
      <c r="F42" s="5"/>
      <c r="G42" s="11">
        <v>1.3</v>
      </c>
      <c r="H42" s="5">
        <f>F36*G42*12</f>
        <v>11592.36</v>
      </c>
      <c r="I42" s="82"/>
      <c r="J42" s="83"/>
      <c r="K42" s="17"/>
    </row>
    <row r="43" spans="1:11" ht="12.75">
      <c r="A43" s="14" t="s">
        <v>79</v>
      </c>
      <c r="B43" s="74" t="s">
        <v>43</v>
      </c>
      <c r="C43" s="74"/>
      <c r="D43" s="74"/>
      <c r="E43" s="74"/>
      <c r="F43" s="5"/>
      <c r="G43" s="5">
        <v>1.23</v>
      </c>
      <c r="H43" s="5">
        <f>F36*G43*12</f>
        <v>10968.156</v>
      </c>
      <c r="I43" s="82"/>
      <c r="J43" s="83"/>
      <c r="K43" s="17"/>
    </row>
    <row r="44" spans="1:11" ht="12.75">
      <c r="A44" s="14" t="s">
        <v>86</v>
      </c>
      <c r="B44" s="74" t="s">
        <v>44</v>
      </c>
      <c r="C44" s="74"/>
      <c r="D44" s="74"/>
      <c r="E44" s="74"/>
      <c r="F44" s="5"/>
      <c r="G44" s="5">
        <v>5.9</v>
      </c>
      <c r="H44" s="5">
        <f>F36*G44*12</f>
        <v>52611.479999999996</v>
      </c>
      <c r="I44" s="82"/>
      <c r="J44" s="83"/>
      <c r="K44" s="17"/>
    </row>
    <row r="45" spans="1:11" ht="18.75" customHeight="1">
      <c r="A45" s="94" t="s">
        <v>45</v>
      </c>
      <c r="B45" s="95"/>
      <c r="C45" s="95"/>
      <c r="D45" s="95"/>
      <c r="E45" s="95"/>
      <c r="F45" s="95"/>
      <c r="G45" s="95"/>
      <c r="H45" s="95"/>
      <c r="I45" s="95"/>
      <c r="J45" s="96"/>
      <c r="K45" s="17"/>
    </row>
    <row r="46" spans="1:11" ht="23.25" customHeight="1">
      <c r="A46" s="14" t="s">
        <v>87</v>
      </c>
      <c r="B46" s="73" t="s">
        <v>46</v>
      </c>
      <c r="C46" s="73"/>
      <c r="D46" s="73"/>
      <c r="E46" s="73"/>
      <c r="F46" s="5">
        <v>743.1</v>
      </c>
      <c r="G46" s="5">
        <v>5.8</v>
      </c>
      <c r="H46" s="5">
        <f>F46*G46*12</f>
        <v>51719.759999999995</v>
      </c>
      <c r="I46" s="82"/>
      <c r="J46" s="83"/>
      <c r="K46" s="17"/>
    </row>
    <row r="47" spans="1:11" ht="18.75" customHeight="1">
      <c r="A47" s="14" t="s">
        <v>88</v>
      </c>
      <c r="B47" s="79" t="s">
        <v>93</v>
      </c>
      <c r="C47" s="80"/>
      <c r="D47" s="80"/>
      <c r="E47" s="81"/>
      <c r="F47" s="8"/>
      <c r="G47" s="8">
        <f>G36+G43+G44+G46</f>
        <v>21.67</v>
      </c>
      <c r="H47" s="8">
        <f>H36+H43+H44+H46</f>
        <v>193235.724</v>
      </c>
      <c r="I47" s="92">
        <v>202328.2</v>
      </c>
      <c r="J47" s="92"/>
      <c r="K47" s="17"/>
    </row>
    <row r="48" spans="2:10" ht="18.75" customHeight="1">
      <c r="B48" s="91" t="s">
        <v>155</v>
      </c>
      <c r="C48" s="91"/>
      <c r="D48" s="91"/>
      <c r="E48" s="91"/>
      <c r="F48" s="91"/>
      <c r="G48" s="91"/>
      <c r="H48" s="91"/>
      <c r="I48" s="91"/>
      <c r="J48" s="91"/>
    </row>
    <row r="49" spans="1:10" ht="36.75" customHeight="1">
      <c r="A49" s="7" t="s">
        <v>75</v>
      </c>
      <c r="B49" s="86" t="s">
        <v>52</v>
      </c>
      <c r="C49" s="87"/>
      <c r="D49" s="93" t="s">
        <v>48</v>
      </c>
      <c r="E49" s="93"/>
      <c r="F49" s="93"/>
      <c r="G49" s="93"/>
      <c r="H49" s="93"/>
      <c r="I49" s="93"/>
      <c r="J49" s="9" t="s">
        <v>49</v>
      </c>
    </row>
    <row r="50" spans="1:10" ht="12.75">
      <c r="A50" s="5">
        <v>19</v>
      </c>
      <c r="B50" s="61" t="s">
        <v>278</v>
      </c>
      <c r="C50" s="63" t="s">
        <v>279</v>
      </c>
      <c r="D50" s="64" t="s">
        <v>279</v>
      </c>
      <c r="E50" s="127" t="s">
        <v>279</v>
      </c>
      <c r="F50" s="127" t="s">
        <v>279</v>
      </c>
      <c r="G50" s="127" t="s">
        <v>279</v>
      </c>
      <c r="H50" s="127" t="s">
        <v>279</v>
      </c>
      <c r="I50" s="65" t="s">
        <v>279</v>
      </c>
      <c r="J50" s="32">
        <v>2264</v>
      </c>
    </row>
    <row r="51" spans="1:10" ht="12.75" customHeight="1" hidden="1">
      <c r="A51" s="5">
        <v>20</v>
      </c>
      <c r="B51" s="61"/>
      <c r="C51" s="63"/>
      <c r="D51" s="84"/>
      <c r="E51" s="128"/>
      <c r="F51" s="128"/>
      <c r="G51" s="128"/>
      <c r="H51" s="128"/>
      <c r="I51" s="85"/>
      <c r="J51" s="31"/>
    </row>
    <row r="52" spans="1:10" ht="17.25" customHeight="1" hidden="1">
      <c r="A52" s="5">
        <v>21</v>
      </c>
      <c r="B52" s="76"/>
      <c r="C52" s="78"/>
      <c r="D52" s="64"/>
      <c r="E52" s="127"/>
      <c r="F52" s="127"/>
      <c r="G52" s="127"/>
      <c r="H52" s="127"/>
      <c r="I52" s="65"/>
      <c r="J52" s="31"/>
    </row>
    <row r="53" spans="1:10" ht="12.75" customHeight="1" hidden="1">
      <c r="A53" s="5">
        <v>22</v>
      </c>
      <c r="B53" s="61"/>
      <c r="C53" s="63"/>
      <c r="D53" s="84"/>
      <c r="E53" s="114"/>
      <c r="F53" s="114"/>
      <c r="G53" s="114"/>
      <c r="H53" s="114"/>
      <c r="I53" s="115"/>
      <c r="J53" s="31"/>
    </row>
    <row r="54" spans="1:10" ht="12" customHeight="1" hidden="1">
      <c r="A54" s="5">
        <v>23</v>
      </c>
      <c r="B54" s="61"/>
      <c r="C54" s="63"/>
      <c r="D54" s="64"/>
      <c r="E54" s="80"/>
      <c r="F54" s="80"/>
      <c r="G54" s="80"/>
      <c r="H54" s="80"/>
      <c r="I54" s="81"/>
      <c r="J54" s="31"/>
    </row>
    <row r="55" spans="1:10" ht="12.75" customHeight="1" hidden="1">
      <c r="A55" s="5">
        <v>24</v>
      </c>
      <c r="B55" s="61"/>
      <c r="C55" s="63"/>
      <c r="D55" s="84"/>
      <c r="E55" s="114"/>
      <c r="F55" s="114"/>
      <c r="G55" s="114"/>
      <c r="H55" s="114"/>
      <c r="I55" s="115"/>
      <c r="J55" s="31"/>
    </row>
    <row r="56" spans="1:10" ht="13.5" customHeight="1" hidden="1">
      <c r="A56" s="5">
        <v>25</v>
      </c>
      <c r="B56" s="61"/>
      <c r="C56" s="63"/>
      <c r="D56" s="84"/>
      <c r="E56" s="114"/>
      <c r="F56" s="114"/>
      <c r="G56" s="114"/>
      <c r="H56" s="114"/>
      <c r="I56" s="115"/>
      <c r="J56" s="31"/>
    </row>
    <row r="57" spans="1:12" ht="21" customHeight="1" hidden="1">
      <c r="A57" s="5">
        <v>26</v>
      </c>
      <c r="B57" s="61"/>
      <c r="C57" s="63"/>
      <c r="D57" s="84"/>
      <c r="E57" s="114"/>
      <c r="F57" s="114"/>
      <c r="G57" s="114"/>
      <c r="H57" s="114"/>
      <c r="I57" s="115"/>
      <c r="J57" s="31"/>
      <c r="K57" s="129"/>
      <c r="L57" s="110"/>
    </row>
    <row r="58" spans="1:10" ht="22.5" customHeight="1" hidden="1">
      <c r="A58" s="5">
        <f aca="true" t="shared" si="0" ref="A58:A65">A57</f>
        <v>26</v>
      </c>
      <c r="B58" s="61"/>
      <c r="C58" s="63"/>
      <c r="D58" s="84"/>
      <c r="E58" s="128"/>
      <c r="F58" s="128"/>
      <c r="G58" s="128"/>
      <c r="H58" s="128"/>
      <c r="I58" s="85"/>
      <c r="J58" s="31"/>
    </row>
    <row r="59" spans="1:12" ht="22.5" customHeight="1" hidden="1">
      <c r="A59" s="5">
        <f t="shared" si="0"/>
        <v>26</v>
      </c>
      <c r="B59" s="61"/>
      <c r="C59" s="123"/>
      <c r="D59" s="84"/>
      <c r="E59" s="114"/>
      <c r="F59" s="114"/>
      <c r="G59" s="114"/>
      <c r="H59" s="114"/>
      <c r="I59" s="115"/>
      <c r="J59" s="31"/>
      <c r="K59" s="129"/>
      <c r="L59" s="110"/>
    </row>
    <row r="60" spans="1:10" ht="13.5" hidden="1">
      <c r="A60" s="5">
        <f t="shared" si="0"/>
        <v>26</v>
      </c>
      <c r="B60" s="82"/>
      <c r="C60" s="83"/>
      <c r="D60" s="79"/>
      <c r="E60" s="80"/>
      <c r="F60" s="80"/>
      <c r="G60" s="80"/>
      <c r="H60" s="80"/>
      <c r="I60" s="81"/>
      <c r="J60" s="31"/>
    </row>
    <row r="61" spans="1:10" ht="13.5" hidden="1">
      <c r="A61" s="5">
        <f t="shared" si="0"/>
        <v>26</v>
      </c>
      <c r="B61" s="82"/>
      <c r="C61" s="83"/>
      <c r="D61" s="79"/>
      <c r="E61" s="80"/>
      <c r="F61" s="80"/>
      <c r="G61" s="80"/>
      <c r="H61" s="80"/>
      <c r="I61" s="81"/>
      <c r="J61" s="31"/>
    </row>
    <row r="62" spans="1:10" ht="13.5" hidden="1">
      <c r="A62" s="5">
        <f t="shared" si="0"/>
        <v>26</v>
      </c>
      <c r="B62" s="82"/>
      <c r="C62" s="83"/>
      <c r="D62" s="79"/>
      <c r="E62" s="80"/>
      <c r="F62" s="80"/>
      <c r="G62" s="80"/>
      <c r="H62" s="80"/>
      <c r="I62" s="81"/>
      <c r="J62" s="31"/>
    </row>
    <row r="63" spans="1:10" ht="13.5" hidden="1">
      <c r="A63" s="5">
        <f t="shared" si="0"/>
        <v>26</v>
      </c>
      <c r="B63" s="82"/>
      <c r="C63" s="83"/>
      <c r="D63" s="33"/>
      <c r="E63" s="34"/>
      <c r="F63" s="34"/>
      <c r="G63" s="34"/>
      <c r="H63" s="34"/>
      <c r="I63" s="13"/>
      <c r="J63" s="31"/>
    </row>
    <row r="64" spans="1:10" ht="13.5" hidden="1">
      <c r="A64" s="5">
        <f t="shared" si="0"/>
        <v>26</v>
      </c>
      <c r="B64" s="82"/>
      <c r="C64" s="83"/>
      <c r="D64" s="33"/>
      <c r="E64" s="34"/>
      <c r="F64" s="34"/>
      <c r="G64" s="34"/>
      <c r="H64" s="34"/>
      <c r="I64" s="13"/>
      <c r="J64" s="31"/>
    </row>
    <row r="65" spans="1:10" ht="13.5" hidden="1">
      <c r="A65" s="5">
        <f t="shared" si="0"/>
        <v>26</v>
      </c>
      <c r="B65" s="82"/>
      <c r="C65" s="83"/>
      <c r="D65" s="33"/>
      <c r="E65" s="34"/>
      <c r="F65" s="34"/>
      <c r="G65" s="34"/>
      <c r="H65" s="34"/>
      <c r="I65" s="13"/>
      <c r="J65" s="31"/>
    </row>
    <row r="66" spans="1:10" ht="21" customHeight="1">
      <c r="A66" s="5">
        <v>20</v>
      </c>
      <c r="B66" s="82"/>
      <c r="C66" s="83"/>
      <c r="D66" s="126" t="s">
        <v>50</v>
      </c>
      <c r="E66" s="126"/>
      <c r="F66" s="126"/>
      <c r="G66" s="126"/>
      <c r="H66" s="126"/>
      <c r="I66" s="126"/>
      <c r="J66" s="8">
        <f>SUM(J50:J65)</f>
        <v>2264</v>
      </c>
    </row>
    <row r="67" spans="1:10" ht="21" customHeight="1">
      <c r="A67" s="19"/>
      <c r="B67" s="23"/>
      <c r="C67" s="23"/>
      <c r="D67" s="20"/>
      <c r="E67" s="20"/>
      <c r="F67" s="20"/>
      <c r="G67" s="20"/>
      <c r="H67" s="20"/>
      <c r="I67" s="20"/>
      <c r="J67" s="21"/>
    </row>
    <row r="68" spans="1:10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21.75" customHeight="1">
      <c r="A69" s="26" t="s">
        <v>94</v>
      </c>
      <c r="B69" s="72" t="s">
        <v>130</v>
      </c>
      <c r="C69" s="72"/>
      <c r="D69" s="72"/>
      <c r="E69" s="72"/>
      <c r="F69" s="72"/>
      <c r="G69" s="72"/>
      <c r="H69" s="72"/>
      <c r="I69" s="72"/>
      <c r="J69" s="72"/>
    </row>
    <row r="70" spans="1:22" ht="12.75">
      <c r="A70" s="25" t="s">
        <v>95</v>
      </c>
      <c r="B70" s="66" t="s">
        <v>98</v>
      </c>
      <c r="C70" s="66"/>
      <c r="D70" s="66"/>
      <c r="E70" s="66"/>
      <c r="F70" s="66"/>
      <c r="G70" s="66"/>
      <c r="H70" s="66"/>
      <c r="I70" s="66"/>
      <c r="J70" s="66"/>
      <c r="M70" s="25"/>
      <c r="N70" s="25"/>
      <c r="O70" s="25"/>
      <c r="P70" s="25"/>
      <c r="Q70" s="25"/>
      <c r="R70" s="25"/>
      <c r="S70" s="25"/>
      <c r="T70" s="25"/>
      <c r="U70" s="25"/>
      <c r="V70" s="25"/>
    </row>
    <row r="71" spans="1:22" ht="12.75">
      <c r="A71" s="25" t="s">
        <v>96</v>
      </c>
      <c r="B71" s="66" t="s">
        <v>129</v>
      </c>
      <c r="C71" s="66"/>
      <c r="D71" s="66"/>
      <c r="E71" s="66"/>
      <c r="F71" s="66"/>
      <c r="G71" s="66"/>
      <c r="H71" s="66"/>
      <c r="I71" s="66"/>
      <c r="J71" s="66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1:22" ht="12.75">
      <c r="A72" s="25" t="s">
        <v>97</v>
      </c>
      <c r="B72" s="66" t="s">
        <v>122</v>
      </c>
      <c r="C72" s="66"/>
      <c r="D72" s="66"/>
      <c r="E72" s="66"/>
      <c r="F72" s="66"/>
      <c r="G72" s="66"/>
      <c r="H72" s="66"/>
      <c r="I72" s="66"/>
      <c r="J72" s="66"/>
      <c r="M72" s="25"/>
      <c r="N72" s="25"/>
      <c r="O72" s="25"/>
      <c r="P72" s="25"/>
      <c r="Q72" s="25"/>
      <c r="R72" s="25"/>
      <c r="S72" s="25"/>
      <c r="T72" s="25"/>
      <c r="U72" s="25"/>
      <c r="V72" s="25"/>
    </row>
    <row r="73" spans="1:22" ht="44.25" customHeight="1">
      <c r="A73" s="25"/>
      <c r="B73" s="18"/>
      <c r="C73" s="18"/>
      <c r="D73" s="18"/>
      <c r="E73" s="18"/>
      <c r="F73" s="18"/>
      <c r="G73" s="18"/>
      <c r="H73" s="18"/>
      <c r="I73" s="18"/>
      <c r="J73" s="18"/>
      <c r="M73" s="25"/>
      <c r="N73" s="25"/>
      <c r="O73" s="25"/>
      <c r="P73" s="25"/>
      <c r="Q73" s="25"/>
      <c r="R73" s="25"/>
      <c r="S73" s="25"/>
      <c r="T73" s="25"/>
      <c r="U73" s="25"/>
      <c r="V73" s="25"/>
    </row>
    <row r="74" spans="1:22" ht="12.75">
      <c r="A74" s="66" t="s">
        <v>396</v>
      </c>
      <c r="B74" s="66"/>
      <c r="C74" s="66"/>
      <c r="D74" s="66"/>
      <c r="E74" s="66"/>
      <c r="F74" s="66"/>
      <c r="G74" s="66"/>
      <c r="H74" s="66"/>
      <c r="I74" s="66"/>
      <c r="J74" s="66"/>
      <c r="M74" s="25"/>
      <c r="N74" s="25"/>
      <c r="O74" s="25"/>
      <c r="P74" s="25"/>
      <c r="Q74" s="25"/>
      <c r="R74" s="25"/>
      <c r="S74" s="25"/>
      <c r="T74" s="25"/>
      <c r="U74" s="25"/>
      <c r="V74" s="25"/>
    </row>
    <row r="75" spans="1:22" ht="12.75">
      <c r="A75" s="75">
        <v>43903</v>
      </c>
      <c r="B75" s="75"/>
      <c r="C75" s="75"/>
      <c r="D75" s="18"/>
      <c r="E75" s="18"/>
      <c r="F75" s="18"/>
      <c r="G75" s="18"/>
      <c r="H75" s="18"/>
      <c r="I75" s="18"/>
      <c r="J75" s="18"/>
      <c r="M75" s="25"/>
      <c r="N75" s="25"/>
      <c r="O75" s="25"/>
      <c r="P75" s="25"/>
      <c r="Q75" s="25"/>
      <c r="R75" s="25"/>
      <c r="S75" s="25"/>
      <c r="T75" s="25"/>
      <c r="U75" s="25"/>
      <c r="V75" s="25"/>
    </row>
    <row r="76" spans="1:10" ht="78" customHeight="1">
      <c r="A76" s="66" t="s">
        <v>51</v>
      </c>
      <c r="B76" s="66"/>
      <c r="C76" s="66"/>
      <c r="D76" s="66"/>
      <c r="E76" s="2"/>
      <c r="F76" s="2"/>
      <c r="G76" s="2"/>
      <c r="H76" s="2"/>
      <c r="I76" s="2"/>
      <c r="J76" s="2"/>
    </row>
    <row r="77" spans="1:10" ht="12.75">
      <c r="A77" s="66" t="s">
        <v>66</v>
      </c>
      <c r="B77" s="66"/>
      <c r="C77" s="66"/>
      <c r="D77" s="66"/>
      <c r="E77" s="2"/>
      <c r="F77" s="2"/>
      <c r="G77" s="2"/>
      <c r="H77" s="2"/>
      <c r="I77" s="2"/>
      <c r="J77" s="2"/>
    </row>
    <row r="78" spans="2:10" ht="12.75">
      <c r="B78" s="2"/>
      <c r="C78" s="2"/>
      <c r="D78" s="2"/>
      <c r="E78" s="2"/>
      <c r="F78" s="2"/>
      <c r="G78" s="2"/>
      <c r="H78" s="2"/>
      <c r="I78" s="2"/>
      <c r="J78" s="2"/>
    </row>
  </sheetData>
  <sheetProtection/>
  <mergeCells count="122">
    <mergeCell ref="B1:J1"/>
    <mergeCell ref="B2:J2"/>
    <mergeCell ref="G4:J4"/>
    <mergeCell ref="G5:J5"/>
    <mergeCell ref="G6:J6"/>
    <mergeCell ref="B8:J8"/>
    <mergeCell ref="B10:I10"/>
    <mergeCell ref="B11:G11"/>
    <mergeCell ref="I11:J11"/>
    <mergeCell ref="B12:G12"/>
    <mergeCell ref="I12:J12"/>
    <mergeCell ref="B13:G13"/>
    <mergeCell ref="I13:J13"/>
    <mergeCell ref="B14:G14"/>
    <mergeCell ref="I14:J14"/>
    <mergeCell ref="B15:G15"/>
    <mergeCell ref="I15:J15"/>
    <mergeCell ref="B16:G16"/>
    <mergeCell ref="I16:J16"/>
    <mergeCell ref="B17:G17"/>
    <mergeCell ref="I17:J17"/>
    <mergeCell ref="B18:G18"/>
    <mergeCell ref="I18:J18"/>
    <mergeCell ref="B19:G19"/>
    <mergeCell ref="I19:J19"/>
    <mergeCell ref="B20:G20"/>
    <mergeCell ref="I20:J20"/>
    <mergeCell ref="B21:G21"/>
    <mergeCell ref="I21:J21"/>
    <mergeCell ref="B22:G22"/>
    <mergeCell ref="I22:J22"/>
    <mergeCell ref="B23:G23"/>
    <mergeCell ref="I23:J23"/>
    <mergeCell ref="B24:G24"/>
    <mergeCell ref="I24:J24"/>
    <mergeCell ref="B25:G25"/>
    <mergeCell ref="I25:J25"/>
    <mergeCell ref="B26:G26"/>
    <mergeCell ref="I26:J26"/>
    <mergeCell ref="B27:G27"/>
    <mergeCell ref="I27:J27"/>
    <mergeCell ref="B28:G28"/>
    <mergeCell ref="I28:J28"/>
    <mergeCell ref="B29:G29"/>
    <mergeCell ref="I29:J29"/>
    <mergeCell ref="B30:G30"/>
    <mergeCell ref="I30:J30"/>
    <mergeCell ref="B31:G31"/>
    <mergeCell ref="I31:J31"/>
    <mergeCell ref="B32:G32"/>
    <mergeCell ref="I32:J32"/>
    <mergeCell ref="A33:J33"/>
    <mergeCell ref="B34:E34"/>
    <mergeCell ref="I34:J34"/>
    <mergeCell ref="A35:J35"/>
    <mergeCell ref="B36:E36"/>
    <mergeCell ref="I36:J36"/>
    <mergeCell ref="B37:E37"/>
    <mergeCell ref="I37:J37"/>
    <mergeCell ref="B38:E38"/>
    <mergeCell ref="I38:J38"/>
    <mergeCell ref="B39:E39"/>
    <mergeCell ref="I39:J39"/>
    <mergeCell ref="B40:E40"/>
    <mergeCell ref="I40:J40"/>
    <mergeCell ref="B41:E41"/>
    <mergeCell ref="I41:J41"/>
    <mergeCell ref="B42:E42"/>
    <mergeCell ref="I42:J42"/>
    <mergeCell ref="B43:E43"/>
    <mergeCell ref="I43:J43"/>
    <mergeCell ref="B44:E44"/>
    <mergeCell ref="I44:J44"/>
    <mergeCell ref="A45:J45"/>
    <mergeCell ref="B46:E46"/>
    <mergeCell ref="I46:J46"/>
    <mergeCell ref="B47:E47"/>
    <mergeCell ref="I47:J47"/>
    <mergeCell ref="B48:J48"/>
    <mergeCell ref="B52:C52"/>
    <mergeCell ref="D52:I52"/>
    <mergeCell ref="B53:C53"/>
    <mergeCell ref="D53:I53"/>
    <mergeCell ref="B49:C49"/>
    <mergeCell ref="D49:I49"/>
    <mergeCell ref="B50:C50"/>
    <mergeCell ref="D50:I50"/>
    <mergeCell ref="B51:C51"/>
    <mergeCell ref="D51:I51"/>
    <mergeCell ref="B54:C54"/>
    <mergeCell ref="D54:I54"/>
    <mergeCell ref="B55:C55"/>
    <mergeCell ref="D55:I55"/>
    <mergeCell ref="B56:C56"/>
    <mergeCell ref="D56:I56"/>
    <mergeCell ref="B57:C57"/>
    <mergeCell ref="D57:I57"/>
    <mergeCell ref="K57:L57"/>
    <mergeCell ref="B58:C58"/>
    <mergeCell ref="D58:I58"/>
    <mergeCell ref="B59:C59"/>
    <mergeCell ref="D59:I59"/>
    <mergeCell ref="K59:L59"/>
    <mergeCell ref="B60:C60"/>
    <mergeCell ref="D60:I60"/>
    <mergeCell ref="B61:C61"/>
    <mergeCell ref="D61:I61"/>
    <mergeCell ref="B62:C62"/>
    <mergeCell ref="D62:I62"/>
    <mergeCell ref="B63:C63"/>
    <mergeCell ref="B64:C64"/>
    <mergeCell ref="B65:C65"/>
    <mergeCell ref="B66:C66"/>
    <mergeCell ref="D66:I66"/>
    <mergeCell ref="B69:J69"/>
    <mergeCell ref="A77:D77"/>
    <mergeCell ref="B70:J70"/>
    <mergeCell ref="B71:J71"/>
    <mergeCell ref="B72:J72"/>
    <mergeCell ref="A74:J74"/>
    <mergeCell ref="A75:C75"/>
    <mergeCell ref="A76:D7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Zhanna</cp:lastModifiedBy>
  <cp:lastPrinted>2020-05-06T01:53:36Z</cp:lastPrinted>
  <dcterms:created xsi:type="dcterms:W3CDTF">2013-04-25T21:44:34Z</dcterms:created>
  <dcterms:modified xsi:type="dcterms:W3CDTF">2020-06-18T21:19:11Z</dcterms:modified>
  <cp:category/>
  <cp:version/>
  <cp:contentType/>
  <cp:contentStatus/>
</cp:coreProperties>
</file>